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M40" i="1" l="1"/>
  <c r="E40" i="1" l="1"/>
  <c r="J29" i="1"/>
  <c r="I29" i="1"/>
  <c r="H29" i="1"/>
  <c r="M29" i="1" s="1"/>
  <c r="J28" i="1"/>
  <c r="I28" i="1"/>
  <c r="H28" i="1"/>
  <c r="M28" i="1" s="1"/>
  <c r="J27" i="1"/>
  <c r="I27" i="1"/>
  <c r="H27" i="1"/>
  <c r="M27" i="1" s="1"/>
  <c r="J26" i="1"/>
  <c r="I26" i="1"/>
  <c r="H26" i="1"/>
  <c r="M26" i="1" s="1"/>
  <c r="J25" i="1"/>
  <c r="I25" i="1"/>
  <c r="H25" i="1"/>
  <c r="M25" i="1" s="1"/>
  <c r="J24" i="1"/>
  <c r="I24" i="1"/>
  <c r="H24" i="1"/>
  <c r="M24" i="1" s="1"/>
  <c r="J23" i="1"/>
  <c r="I23" i="1"/>
  <c r="H23" i="1"/>
  <c r="M23" i="1" s="1"/>
  <c r="J22" i="1"/>
  <c r="I22" i="1"/>
  <c r="H22" i="1"/>
  <c r="M22" i="1" s="1"/>
  <c r="J21" i="1"/>
  <c r="I21" i="1"/>
  <c r="H21" i="1"/>
  <c r="M21" i="1" s="1"/>
  <c r="K23" i="1" l="1"/>
  <c r="L23" i="1" s="1"/>
  <c r="K27" i="1"/>
  <c r="L27" i="1" s="1"/>
  <c r="K26" i="1"/>
  <c r="L26" i="1" s="1"/>
  <c r="K22" i="1"/>
  <c r="L22" i="1" s="1"/>
  <c r="K24" i="1"/>
  <c r="L24" i="1" s="1"/>
  <c r="K28" i="1"/>
  <c r="L28" i="1" s="1"/>
  <c r="K21" i="1"/>
  <c r="L21" i="1" s="1"/>
  <c r="K25" i="1"/>
  <c r="L25" i="1" s="1"/>
  <c r="K29" i="1"/>
  <c r="L29" i="1" s="1"/>
  <c r="G40" i="1"/>
  <c r="F40" i="1"/>
  <c r="J31" i="1" l="1"/>
  <c r="I31" i="1"/>
  <c r="H31" i="1"/>
  <c r="M31" i="1" s="1"/>
  <c r="J30" i="1"/>
  <c r="I30" i="1"/>
  <c r="H30" i="1"/>
  <c r="M30" i="1" s="1"/>
  <c r="J20" i="1"/>
  <c r="I20" i="1"/>
  <c r="H20" i="1"/>
  <c r="M20" i="1" s="1"/>
  <c r="J34" i="1"/>
  <c r="I34" i="1"/>
  <c r="H34" i="1"/>
  <c r="M34" i="1" s="1"/>
  <c r="J33" i="1"/>
  <c r="I33" i="1"/>
  <c r="H33" i="1"/>
  <c r="M33" i="1" s="1"/>
  <c r="J32" i="1"/>
  <c r="I32" i="1"/>
  <c r="H32" i="1"/>
  <c r="M32" i="1" s="1"/>
  <c r="K30" i="1" l="1"/>
  <c r="L30" i="1" s="1"/>
  <c r="K34" i="1"/>
  <c r="L34" i="1" s="1"/>
  <c r="K33" i="1"/>
  <c r="L33" i="1" s="1"/>
  <c r="K32" i="1"/>
  <c r="L32" i="1" s="1"/>
  <c r="K31" i="1"/>
  <c r="L31" i="1" s="1"/>
  <c r="K20" i="1"/>
  <c r="L20" i="1" s="1"/>
  <c r="H36" i="1"/>
  <c r="H37" i="1"/>
  <c r="H38" i="1"/>
  <c r="H39" i="1"/>
  <c r="H35" i="1"/>
  <c r="M37" i="1" l="1"/>
  <c r="I37" i="1"/>
  <c r="J37" i="1"/>
  <c r="M38" i="1"/>
  <c r="I38" i="1"/>
  <c r="J38" i="1"/>
  <c r="K38" i="1" s="1"/>
  <c r="L38" i="1" s="1"/>
  <c r="M39" i="1"/>
  <c r="I39" i="1"/>
  <c r="J39" i="1"/>
  <c r="K37" i="1" l="1"/>
  <c r="L37" i="1" s="1"/>
  <c r="K39" i="1"/>
  <c r="L39" i="1" s="1"/>
  <c r="I35" i="1"/>
  <c r="J35" i="1"/>
  <c r="M36" i="1"/>
  <c r="I36" i="1"/>
  <c r="J36" i="1"/>
  <c r="K36" i="1" l="1"/>
  <c r="L36" i="1" s="1"/>
  <c r="K35" i="1"/>
  <c r="L35" i="1" s="1"/>
  <c r="M35" i="1"/>
  <c r="C17" i="1" s="1"/>
</calcChain>
</file>

<file path=xl/sharedStrings.xml><?xml version="1.0" encoding="utf-8"?>
<sst xmlns="http://schemas.openxmlformats.org/spreadsheetml/2006/main" count="76" uniqueCount="57">
  <si>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</si>
  <si>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</si>
  <si>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</si>
  <si>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</si>
  <si>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</si>
  <si>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</si>
  <si>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</si>
  <si>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</si>
  <si>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</si>
  <si>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</si>
  <si>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</si>
  <si>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</si>
  <si>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</si>
  <si>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</si>
  <si>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</si>
  <si>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</si>
  <si>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</si>
  <si>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</si>
  <si>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</si>
  <si>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</si>
  <si>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</si>
  <si>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</si>
  <si>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</si>
  <si>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</si>
  <si>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</si>
  <si>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</si>
  <si>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</si>
  <si>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</si>
  <si>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упак</t>
  </si>
  <si>
    <t>уп</t>
  </si>
  <si>
    <t>№ 133-24</t>
  </si>
  <si>
    <t xml:space="preserve">Сургикрил 910. Фиолетовый. EP (3,5), USP (0), 90 cm. Игла колюще-режущая, HRT 36 длиной 36 мм, 1/2 Circle. уп № 12 или Эквивалент </t>
  </si>
  <si>
    <t>Сургикрил 910. Фиолетовый. EP (4), USP (1), 90 cm. Игла колюще-режущая, HRT 40 длиной 40 мм, 1/2 Circle. уп № 12 или Эквивалент</t>
  </si>
  <si>
    <t>Сургикрил 910. Фиолетовый. EP (3,5), USP (0), 75 cm. Игла колюще-режущая, HRT 30 длиной 30 мм, 1/2 Circle. уп № 12 или Эквивалент</t>
  </si>
  <si>
    <t>Сургикрил монофиламент. Фиолетовый. EP (3), USP (2/0), 75 cm. Игла колющая (taper point), HR 26 длиной 26 мм, 1/2 Circle. уп № 12 или Эквивалент</t>
  </si>
  <si>
    <t>Сургикрил 910. Фиолетовый. EP (4), USP (1), 90 cm. Игла колющая (taper point), HR 48 длиной 48 мм, 1/2 Circle. уп № 12 или Эквивалент</t>
  </si>
  <si>
    <t>Сургикрил 910. Фиолетовый. EP (5), USP (2), 90 cm. Игла колющая (taper point), HR 45 длиной 45 мм, 1/2 Circle. уп № 12 или Эквивалент</t>
  </si>
  <si>
    <t>Сургикрил 910. Фиолетовый. EP (4), USP (1), 100 cm. Игла колющая (taper point), HR 80 длиной 80 мм, 1/2 Circle. уп № 12 или Эквивалент</t>
  </si>
  <si>
    <t>ARMACRYL 910 PRO. Фиолетовый. EP (3), USP (2/0), 75 см. Игла колющая 26 мм, 1/2 окружности или Эквивалент</t>
  </si>
  <si>
    <t>Сургикрил 910. Фиолетовый. EP (4), USP (1), 75 cm. Игла колющая (taper point), HR 40 длиной 40 мм, 1/2 Circle. уп № 12 или Эквивалент</t>
  </si>
  <si>
    <t>Сургикрил 910. Фиолетовый. EP (3), USP (2/0), 75 cm. Игла колюще-режущая, HRT 30 длиной 30 мм, 1/2 Circle. уп № 12 или Эквивалент</t>
  </si>
  <si>
    <t>ARMACRYL 910 PRO. Фиолетовый. EP (4), USP (1), 75 см. Игла колющая 45 мм, 1/2 окружности или Эквивалент</t>
  </si>
  <si>
    <t>Сургикрил 910. Фиолетовый. EP (2), USP (3/0), 75 cm. Игла колющая (taper point), HR 22 длиной 22 мм, 1/2 Circle. уп № 12 или Эквивалент</t>
  </si>
  <si>
    <t>ПОЛИАМИД-К. Неокрашенный. EP (4), USP (1), 75 см. Игла колющая 30 мм, 1/2 окружности или Эквивалент</t>
  </si>
  <si>
    <t>ПОЛИАМИД-К. Неокрашенный. EP (5), USP (2), 75 см. Игла колющая 30 мм, 1/2 окружности или Эквивалент</t>
  </si>
  <si>
    <t>ЛИНАФИЛ. Натуральный (Лен). Бежевый. EP (4), USP (1), 100 m*3+ Кассетодержатель или эквивалент</t>
  </si>
  <si>
    <t>Сургикрил 910. Фиолетовый. EP (3), USP (2/0), 75 cm. Игла колюще-режущая, HRT 26 длиной 26 мм, 1/2 Circle. уп № 12 или Эквивалент</t>
  </si>
  <si>
    <t>Шовный материал   Армален синий  75 см 5/0 колющая игла 17 мм  1/2 окружности или эквивалент</t>
  </si>
  <si>
    <t>Шовный материал СМИ АГ ЕР  4/0 (USP1 ) №1 арт. 11400015  Сургикрил  ПГА  длина нити  150см, или эквивалент</t>
  </si>
  <si>
    <r>
      <t xml:space="preserve">Полиамид-П(капрон) МР 3 (USP 2-0) длиной </t>
    </r>
    <r>
      <rPr>
        <b/>
        <sz val="11"/>
        <color theme="1"/>
        <rFont val="Times New Roman"/>
        <family val="1"/>
        <charset val="204"/>
      </rPr>
      <t>2000см</t>
    </r>
    <r>
      <rPr>
        <sz val="11"/>
        <color theme="1"/>
        <rFont val="Times New Roman"/>
        <family val="1"/>
        <charset val="204"/>
      </rPr>
      <t>, на катушке в инд.упак. или эквивалент</t>
    </r>
  </si>
  <si>
    <t>Упак</t>
  </si>
  <si>
    <t>шт</t>
  </si>
  <si>
    <t>Начальная (максимальная) цена договора устанавливается в размере 961311,67 руб. (девятьсот шестьдесят одна тысяча триста одиннадцать рублей шестьдесят семь копеек)</t>
  </si>
  <si>
    <t>вх. № 1380 от 26.06.2024</t>
  </si>
  <si>
    <t>вх. № 1381 от 26.06.2024</t>
  </si>
  <si>
    <t>вх. № 1382 от 26.06.2024</t>
  </si>
  <si>
    <t xml:space="preserve">на поставку шовного материала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</si>
</sst>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right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tabSelected="1" topLeftCell="A4" zoomScale="85" zoomScaleNormal="85" zoomScalePageLayoutView="70" workbookViewId="0">
      <selection activeCell="M40" sqref="M40"/>
    </sheetView>
  </sheetViews>
  <sheetFormatPr defaultRowHeight="15" x14ac:dyDescent="0.25"/>
  <cols>
    <col min="1" max="1" width="6.140625" style="15" bestFit="1" customWidth="1"/>
    <col min="2" max="2" width="44.140625" style="15" bestFit="1" customWidth="1"/>
    <col min="3" max="3" width="11.5703125" style="15" customWidth="1"/>
    <col min="4" max="4" width="7.7109375" style="1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15" customWidth="1"/>
    <col min="10" max="10" width="12.5703125" style="15" customWidth="1"/>
    <col min="11" max="11" width="10.28515625" style="15" customWidth="1"/>
    <col min="12" max="12" width="22.42578125" style="15" bestFit="1" customWidth="1"/>
    <col min="13" max="13" width="17.5703125" style="1" customWidth="1"/>
    <col min="14" max="14" width="10.7109375" style="15" bestFit="1" customWidth="1"/>
    <col min="15" max="15" width="11.28515625" style="15" bestFit="1" customWidth="1"/>
    <col min="16" max="16" width="10.7109375" style="15" bestFit="1" customWidth="1"/>
    <col min="17" max="17" width="11.7109375" style="15" bestFit="1" customWidth="1"/>
    <col min="18" max="18" width="10.7109375" style="15" bestFit="1" customWidth="1"/>
    <col min="19" max="16384" width="9.140625" style="15"/>
  </cols>
  <sheetData>
    <row r="1" spans="2:13" x14ac:dyDescent="0.25">
      <c r="M1" s="11" t="s">
        <v>20</v>
      </c>
    </row>
    <row r="2" spans="2:13" ht="14.45" customHeight="1" x14ac:dyDescent="0.25">
      <c r="M2" s="11" t="s">
        <v>21</v>
      </c>
    </row>
    <row r="3" spans="2:13" x14ac:dyDescent="0.25">
      <c r="E3" s="44" t="s">
        <v>56</v>
      </c>
      <c r="F3" s="44"/>
      <c r="G3" s="44"/>
      <c r="H3" s="44"/>
      <c r="I3" s="44"/>
      <c r="J3" s="44"/>
      <c r="K3" s="44"/>
      <c r="L3" s="44"/>
      <c r="M3" s="44"/>
    </row>
    <row r="4" spans="2:13" x14ac:dyDescent="0.25">
      <c r="G4" s="8"/>
      <c r="H4" s="8"/>
      <c r="I4" s="6"/>
      <c r="J4" s="6"/>
      <c r="K4" s="6"/>
      <c r="L4" s="6"/>
      <c r="M4" s="12" t="s">
        <v>23</v>
      </c>
    </row>
    <row r="5" spans="2:13" x14ac:dyDescent="0.25">
      <c r="G5" s="8"/>
      <c r="H5" s="8"/>
      <c r="I5" s="6"/>
      <c r="J5" s="6"/>
      <c r="K5" s="6"/>
      <c r="L5" s="6"/>
      <c r="M5" s="12" t="s">
        <v>22</v>
      </c>
    </row>
    <row r="6" spans="2:13" ht="14.45" customHeight="1" x14ac:dyDescent="0.25">
      <c r="G6" s="8"/>
      <c r="H6" s="8"/>
      <c r="I6" s="6"/>
      <c r="J6" s="6"/>
      <c r="K6" s="6"/>
      <c r="L6" s="6"/>
      <c r="M6" s="12" t="s">
        <v>30</v>
      </c>
    </row>
    <row r="7" spans="2:13" x14ac:dyDescent="0.25">
      <c r="G7" s="8"/>
      <c r="H7" s="8"/>
      <c r="I7" s="6"/>
      <c r="J7" s="6"/>
      <c r="K7" s="6"/>
      <c r="L7" s="6"/>
      <c r="M7" s="8"/>
    </row>
    <row r="8" spans="2:13" x14ac:dyDescent="0.25">
      <c r="G8" s="8"/>
      <c r="H8" s="8"/>
      <c r="I8" s="6"/>
      <c r="J8" s="6"/>
      <c r="K8" s="6"/>
      <c r="L8" s="6"/>
      <c r="M8" s="9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C12" s="10"/>
      <c r="J12" s="48" t="s">
        <v>16</v>
      </c>
      <c r="K12" s="48"/>
      <c r="M12" s="1" t="s">
        <v>14</v>
      </c>
    </row>
    <row r="14" spans="2:13" x14ac:dyDescent="0.25">
      <c r="B14" s="48" t="s">
        <v>15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</row>
    <row r="15" spans="2:13" hidden="1" x14ac:dyDescent="0.25"/>
    <row r="17" spans="1:17" ht="54.6" customHeight="1" x14ac:dyDescent="0.25">
      <c r="A17" s="52" t="s">
        <v>27</v>
      </c>
      <c r="B17" s="53"/>
      <c r="C17" s="54">
        <f>M40</f>
        <v>961311.67</v>
      </c>
      <c r="D17" s="55"/>
      <c r="E17" s="42" t="s">
        <v>53</v>
      </c>
      <c r="F17" s="42" t="s">
        <v>54</v>
      </c>
      <c r="G17" s="42" t="s">
        <v>55</v>
      </c>
      <c r="H17" s="16"/>
      <c r="I17" s="13"/>
      <c r="J17" s="13"/>
      <c r="K17" s="13"/>
      <c r="L17" s="13"/>
      <c r="M17" s="16"/>
    </row>
    <row r="18" spans="1:17" ht="30" customHeight="1" x14ac:dyDescent="0.25">
      <c r="A18" s="43" t="s">
        <v>0</v>
      </c>
      <c r="B18" s="43" t="s">
        <v>1</v>
      </c>
      <c r="C18" s="43" t="s">
        <v>2</v>
      </c>
      <c r="D18" s="43"/>
      <c r="E18" s="16" t="s">
        <v>24</v>
      </c>
      <c r="F18" s="16" t="s">
        <v>25</v>
      </c>
      <c r="G18" s="16" t="s">
        <v>26</v>
      </c>
      <c r="H18" s="56" t="s">
        <v>11</v>
      </c>
      <c r="I18" s="43" t="s">
        <v>8</v>
      </c>
      <c r="J18" s="43" t="s">
        <v>9</v>
      </c>
      <c r="K18" s="43" t="s">
        <v>10</v>
      </c>
      <c r="L18" s="43" t="s">
        <v>6</v>
      </c>
      <c r="M18" s="51" t="s">
        <v>7</v>
      </c>
    </row>
    <row r="19" spans="1:17" x14ac:dyDescent="0.25">
      <c r="A19" s="58"/>
      <c r="B19" s="58"/>
      <c r="C19" s="14" t="s">
        <v>3</v>
      </c>
      <c r="D19" s="14" t="s">
        <v>4</v>
      </c>
      <c r="E19" s="17" t="s">
        <v>5</v>
      </c>
      <c r="F19" s="16" t="s">
        <v>5</v>
      </c>
      <c r="G19" s="16" t="s">
        <v>5</v>
      </c>
      <c r="H19" s="57"/>
      <c r="I19" s="43"/>
      <c r="J19" s="43"/>
      <c r="K19" s="43"/>
      <c r="L19" s="43"/>
      <c r="M19" s="51"/>
    </row>
    <row r="20" spans="1:17" s="35" customFormat="1" ht="45" x14ac:dyDescent="0.25">
      <c r="A20" s="4">
        <v>1</v>
      </c>
      <c r="B20" s="39" t="s">
        <v>31</v>
      </c>
      <c r="C20" s="40" t="s">
        <v>28</v>
      </c>
      <c r="D20" s="23">
        <v>5</v>
      </c>
      <c r="E20" s="22">
        <v>9550.7999999999993</v>
      </c>
      <c r="F20" s="29">
        <v>9368.8799999999992</v>
      </c>
      <c r="G20" s="36">
        <v>9096</v>
      </c>
      <c r="H20" s="36">
        <f t="shared" ref="H20:H31" si="0">ROUNDDOWN(AVERAGE(E20:G20),2)</f>
        <v>9338.56</v>
      </c>
      <c r="I20" s="34">
        <f t="shared" ref="I20:I31" si="1" xml:space="preserve"> COUNT(E20:G20)</f>
        <v>3</v>
      </c>
      <c r="J20" s="34">
        <f t="shared" ref="J20:J31" si="2">STDEV(E20:G20)</f>
        <v>228.91098007740874</v>
      </c>
      <c r="K20" s="34">
        <f t="shared" ref="K20:K31" si="3">J20/H20*100</f>
        <v>2.4512449465164732</v>
      </c>
      <c r="L20" s="34" t="str">
        <f t="shared" ref="L20:L31" si="4">IF(K20&lt;33,"ОДНОРОДНЫЕ","НЕОДНОРОДНЫЕ")</f>
        <v>ОДНОРОДНЫЕ</v>
      </c>
      <c r="M20" s="36">
        <f t="shared" ref="M20:M31" si="5">D20*H20</f>
        <v>46692.799999999996</v>
      </c>
      <c r="O20" s="31"/>
      <c r="P20" s="33"/>
      <c r="Q20" s="31"/>
    </row>
    <row r="21" spans="1:17" s="37" customFormat="1" ht="45" x14ac:dyDescent="0.25">
      <c r="A21" s="4">
        <v>2</v>
      </c>
      <c r="B21" s="39" t="s">
        <v>32</v>
      </c>
      <c r="C21" s="40" t="s">
        <v>28</v>
      </c>
      <c r="D21" s="23">
        <v>10</v>
      </c>
      <c r="E21" s="22">
        <v>9639</v>
      </c>
      <c r="F21" s="29">
        <v>9455.4</v>
      </c>
      <c r="G21" s="38">
        <v>9180</v>
      </c>
      <c r="H21" s="38">
        <f t="shared" ref="H21:H25" si="6">ROUNDDOWN(AVERAGE(E21:G21),2)</f>
        <v>9424.7999999999993</v>
      </c>
      <c r="I21" s="40">
        <f t="shared" ref="I21:I29" si="7" xml:space="preserve"> COUNT(E21:G21)</f>
        <v>3</v>
      </c>
      <c r="J21" s="40">
        <f t="shared" ref="J21:J29" si="8">STDEV(E21:G21)</f>
        <v>231.02493371928492</v>
      </c>
      <c r="K21" s="40">
        <f t="shared" ref="K21:K29" si="9">J21/H21*100</f>
        <v>2.4512449465164772</v>
      </c>
      <c r="L21" s="40" t="str">
        <f t="shared" ref="L21:L29" si="10">IF(K21&lt;33,"ОДНОРОДНЫЕ","НЕОДНОРОДНЫЕ")</f>
        <v>ОДНОРОДНЫЕ</v>
      </c>
      <c r="M21" s="38">
        <f t="shared" ref="M21:M29" si="11">D21*H21</f>
        <v>94248</v>
      </c>
      <c r="O21" s="31"/>
      <c r="P21" s="33"/>
      <c r="Q21" s="31"/>
    </row>
    <row r="22" spans="1:17" s="37" customFormat="1" ht="45" x14ac:dyDescent="0.25">
      <c r="A22" s="4">
        <v>3</v>
      </c>
      <c r="B22" s="39" t="s">
        <v>33</v>
      </c>
      <c r="C22" s="40" t="s">
        <v>28</v>
      </c>
      <c r="D22" s="23">
        <v>5</v>
      </c>
      <c r="E22" s="22">
        <v>9387</v>
      </c>
      <c r="F22" s="29">
        <v>9208.2000000000007</v>
      </c>
      <c r="G22" s="38">
        <v>8940</v>
      </c>
      <c r="H22" s="38">
        <f t="shared" si="6"/>
        <v>9178.4</v>
      </c>
      <c r="I22" s="40">
        <f t="shared" si="7"/>
        <v>3</v>
      </c>
      <c r="J22" s="40">
        <f t="shared" si="8"/>
        <v>224.98506617106838</v>
      </c>
      <c r="K22" s="40">
        <f t="shared" si="9"/>
        <v>2.4512449465164776</v>
      </c>
      <c r="L22" s="40" t="str">
        <f t="shared" si="10"/>
        <v>ОДНОРОДНЫЕ</v>
      </c>
      <c r="M22" s="38">
        <f t="shared" si="11"/>
        <v>45892</v>
      </c>
      <c r="O22" s="31"/>
      <c r="P22" s="33"/>
      <c r="Q22" s="31"/>
    </row>
    <row r="23" spans="1:17" s="37" customFormat="1" ht="60" x14ac:dyDescent="0.25">
      <c r="A23" s="4">
        <v>4</v>
      </c>
      <c r="B23" s="39" t="s">
        <v>34</v>
      </c>
      <c r="C23" s="40" t="s">
        <v>28</v>
      </c>
      <c r="D23" s="23">
        <v>5</v>
      </c>
      <c r="E23" s="22">
        <v>8845.2000000000007</v>
      </c>
      <c r="F23" s="29">
        <v>8676.7199999999993</v>
      </c>
      <c r="G23" s="38">
        <v>8424</v>
      </c>
      <c r="H23" s="38">
        <f t="shared" si="6"/>
        <v>8648.64</v>
      </c>
      <c r="I23" s="40">
        <f t="shared" si="7"/>
        <v>3</v>
      </c>
      <c r="J23" s="40">
        <f t="shared" si="8"/>
        <v>211.99935094240294</v>
      </c>
      <c r="K23" s="40">
        <f t="shared" si="9"/>
        <v>2.4512449465164807</v>
      </c>
      <c r="L23" s="40" t="str">
        <f t="shared" si="10"/>
        <v>ОДНОРОДНЫЕ</v>
      </c>
      <c r="M23" s="38">
        <f t="shared" si="11"/>
        <v>43243.199999999997</v>
      </c>
      <c r="O23" s="31"/>
      <c r="P23" s="33"/>
      <c r="Q23" s="31"/>
    </row>
    <row r="24" spans="1:17" s="37" customFormat="1" ht="60" x14ac:dyDescent="0.25">
      <c r="A24" s="4">
        <v>5</v>
      </c>
      <c r="B24" s="39" t="s">
        <v>35</v>
      </c>
      <c r="C24" s="40" t="s">
        <v>28</v>
      </c>
      <c r="D24" s="23">
        <v>10</v>
      </c>
      <c r="E24" s="22">
        <v>7711.2</v>
      </c>
      <c r="F24" s="29">
        <v>7564.32</v>
      </c>
      <c r="G24" s="38">
        <v>7344</v>
      </c>
      <c r="H24" s="38">
        <f t="shared" si="6"/>
        <v>7539.84</v>
      </c>
      <c r="I24" s="40">
        <f t="shared" si="7"/>
        <v>3</v>
      </c>
      <c r="J24" s="40">
        <f t="shared" si="8"/>
        <v>184.81994697542785</v>
      </c>
      <c r="K24" s="40">
        <f t="shared" si="9"/>
        <v>2.4512449465164758</v>
      </c>
      <c r="L24" s="40" t="str">
        <f t="shared" si="10"/>
        <v>ОДНОРОДНЫЕ</v>
      </c>
      <c r="M24" s="38">
        <f t="shared" si="11"/>
        <v>75398.399999999994</v>
      </c>
      <c r="O24" s="31"/>
      <c r="P24" s="33"/>
      <c r="Q24" s="31"/>
    </row>
    <row r="25" spans="1:17" s="37" customFormat="1" ht="60" x14ac:dyDescent="0.25">
      <c r="A25" s="4">
        <v>6</v>
      </c>
      <c r="B25" s="39" t="s">
        <v>36</v>
      </c>
      <c r="C25" s="40" t="s">
        <v>28</v>
      </c>
      <c r="D25" s="23">
        <v>10</v>
      </c>
      <c r="E25" s="22">
        <v>7824.6</v>
      </c>
      <c r="F25" s="29">
        <v>7675.56</v>
      </c>
      <c r="G25" s="38">
        <v>7452</v>
      </c>
      <c r="H25" s="38">
        <f t="shared" si="6"/>
        <v>7650.72</v>
      </c>
      <c r="I25" s="40">
        <f t="shared" si="7"/>
        <v>3</v>
      </c>
      <c r="J25" s="40">
        <f t="shared" si="8"/>
        <v>187.5378873721256</v>
      </c>
      <c r="K25" s="40">
        <f t="shared" si="9"/>
        <v>2.4512449465164794</v>
      </c>
      <c r="L25" s="40" t="str">
        <f t="shared" si="10"/>
        <v>ОДНОРОДНЫЕ</v>
      </c>
      <c r="M25" s="38">
        <f t="shared" si="11"/>
        <v>76507.199999999997</v>
      </c>
      <c r="O25" s="31"/>
      <c r="P25" s="33"/>
      <c r="Q25" s="31"/>
    </row>
    <row r="26" spans="1:17" s="37" customFormat="1" ht="60" x14ac:dyDescent="0.25">
      <c r="A26" s="4">
        <v>7</v>
      </c>
      <c r="B26" s="39" t="s">
        <v>37</v>
      </c>
      <c r="C26" s="40" t="s">
        <v>50</v>
      </c>
      <c r="D26" s="23">
        <v>2</v>
      </c>
      <c r="E26" s="22">
        <v>9412.2000000000007</v>
      </c>
      <c r="F26" s="29">
        <v>9232.92</v>
      </c>
      <c r="G26" s="38">
        <v>8964</v>
      </c>
      <c r="H26" s="38">
        <f>ROUNDDOWN(AVERAGE(E26:G26),2)</f>
        <v>9203.0400000000009</v>
      </c>
      <c r="I26" s="40">
        <f t="shared" si="7"/>
        <v>3</v>
      </c>
      <c r="J26" s="40">
        <f t="shared" si="8"/>
        <v>225.58905292589034</v>
      </c>
      <c r="K26" s="40">
        <f t="shared" si="9"/>
        <v>2.4512449465164807</v>
      </c>
      <c r="L26" s="40" t="str">
        <f t="shared" si="10"/>
        <v>ОДНОРОДНЫЕ</v>
      </c>
      <c r="M26" s="38">
        <f t="shared" si="11"/>
        <v>18406.080000000002</v>
      </c>
      <c r="O26" s="31"/>
      <c r="P26" s="31"/>
      <c r="Q26" s="31"/>
    </row>
    <row r="27" spans="1:17" s="37" customFormat="1" ht="45" x14ac:dyDescent="0.25">
      <c r="A27" s="4">
        <v>8</v>
      </c>
      <c r="B27" s="39" t="s">
        <v>38</v>
      </c>
      <c r="C27" s="40" t="s">
        <v>51</v>
      </c>
      <c r="D27" s="23">
        <v>48</v>
      </c>
      <c r="E27" s="22">
        <v>405.3</v>
      </c>
      <c r="F27" s="29">
        <v>397.58</v>
      </c>
      <c r="G27" s="38">
        <v>386</v>
      </c>
      <c r="H27" s="38">
        <f t="shared" ref="H27:H29" si="12">ROUNDDOWN(AVERAGE(E27:G27),2)</f>
        <v>396.29</v>
      </c>
      <c r="I27" s="40">
        <f t="shared" si="7"/>
        <v>3</v>
      </c>
      <c r="J27" s="40">
        <f t="shared" si="8"/>
        <v>9.714120306715035</v>
      </c>
      <c r="K27" s="40">
        <f t="shared" si="9"/>
        <v>2.4512655647922066</v>
      </c>
      <c r="L27" s="40" t="str">
        <f t="shared" si="10"/>
        <v>ОДНОРОДНЫЕ</v>
      </c>
      <c r="M27" s="38">
        <f t="shared" si="11"/>
        <v>19021.920000000002</v>
      </c>
      <c r="O27" s="31"/>
      <c r="P27" s="33"/>
      <c r="Q27" s="31"/>
    </row>
    <row r="28" spans="1:17" s="37" customFormat="1" ht="60" x14ac:dyDescent="0.25">
      <c r="A28" s="4">
        <v>9</v>
      </c>
      <c r="B28" s="39" t="s">
        <v>39</v>
      </c>
      <c r="C28" s="40" t="s">
        <v>29</v>
      </c>
      <c r="D28" s="23">
        <v>2</v>
      </c>
      <c r="E28" s="22">
        <v>7446.6</v>
      </c>
      <c r="F28" s="29">
        <v>7304.76</v>
      </c>
      <c r="G28" s="38">
        <v>7092</v>
      </c>
      <c r="H28" s="38">
        <f t="shared" si="12"/>
        <v>7281.12</v>
      </c>
      <c r="I28" s="40">
        <f t="shared" si="7"/>
        <v>3</v>
      </c>
      <c r="J28" s="40">
        <f t="shared" si="8"/>
        <v>178.47808604980071</v>
      </c>
      <c r="K28" s="40">
        <f t="shared" si="9"/>
        <v>2.4512449465164798</v>
      </c>
      <c r="L28" s="40" t="str">
        <f t="shared" si="10"/>
        <v>ОДНОРОДНЫЕ</v>
      </c>
      <c r="M28" s="38">
        <f t="shared" si="11"/>
        <v>14562.24</v>
      </c>
      <c r="O28" s="31"/>
      <c r="P28" s="33"/>
      <c r="Q28" s="31"/>
    </row>
    <row r="29" spans="1:17" s="37" customFormat="1" ht="45" x14ac:dyDescent="0.25">
      <c r="A29" s="4">
        <v>10</v>
      </c>
      <c r="B29" s="39" t="s">
        <v>40</v>
      </c>
      <c r="C29" s="40" t="s">
        <v>29</v>
      </c>
      <c r="D29" s="23">
        <v>10</v>
      </c>
      <c r="E29" s="22">
        <v>9387</v>
      </c>
      <c r="F29" s="29">
        <v>9208.2000000000007</v>
      </c>
      <c r="G29" s="38">
        <v>8940</v>
      </c>
      <c r="H29" s="38">
        <f t="shared" si="12"/>
        <v>9178.4</v>
      </c>
      <c r="I29" s="40">
        <f t="shared" si="7"/>
        <v>3</v>
      </c>
      <c r="J29" s="40">
        <f t="shared" si="8"/>
        <v>224.98506617106838</v>
      </c>
      <c r="K29" s="40">
        <f t="shared" si="9"/>
        <v>2.4512449465164776</v>
      </c>
      <c r="L29" s="40" t="str">
        <f t="shared" si="10"/>
        <v>ОДНОРОДНЫЕ</v>
      </c>
      <c r="M29" s="38">
        <f t="shared" si="11"/>
        <v>91784</v>
      </c>
      <c r="O29" s="31"/>
      <c r="P29" s="33"/>
      <c r="Q29" s="31"/>
    </row>
    <row r="30" spans="1:17" s="35" customFormat="1" ht="45" x14ac:dyDescent="0.25">
      <c r="A30" s="4">
        <v>11</v>
      </c>
      <c r="B30" s="39" t="s">
        <v>41</v>
      </c>
      <c r="C30" s="40" t="s">
        <v>51</v>
      </c>
      <c r="D30" s="23">
        <v>36</v>
      </c>
      <c r="E30" s="22">
        <v>430.5</v>
      </c>
      <c r="F30" s="29">
        <v>422.3</v>
      </c>
      <c r="G30" s="36">
        <v>410</v>
      </c>
      <c r="H30" s="36">
        <f t="shared" si="0"/>
        <v>420.93</v>
      </c>
      <c r="I30" s="34">
        <f t="shared" si="1"/>
        <v>3</v>
      </c>
      <c r="J30" s="34">
        <f t="shared" si="2"/>
        <v>10.318107061536692</v>
      </c>
      <c r="K30" s="34">
        <f t="shared" si="3"/>
        <v>2.4512643578591908</v>
      </c>
      <c r="L30" s="34" t="str">
        <f t="shared" si="4"/>
        <v>ОДНОРОДНЫЕ</v>
      </c>
      <c r="M30" s="36">
        <f t="shared" si="5"/>
        <v>15153.48</v>
      </c>
      <c r="O30" s="31"/>
      <c r="P30" s="33"/>
      <c r="Q30" s="31"/>
    </row>
    <row r="31" spans="1:17" s="35" customFormat="1" ht="60" x14ac:dyDescent="0.25">
      <c r="A31" s="4">
        <v>12</v>
      </c>
      <c r="B31" s="39" t="s">
        <v>42</v>
      </c>
      <c r="C31" s="40" t="s">
        <v>29</v>
      </c>
      <c r="D31" s="23">
        <v>2</v>
      </c>
      <c r="E31" s="22">
        <v>7144.2</v>
      </c>
      <c r="F31" s="29">
        <v>7008.12</v>
      </c>
      <c r="G31" s="36">
        <v>6804</v>
      </c>
      <c r="H31" s="36">
        <f t="shared" si="0"/>
        <v>6985.44</v>
      </c>
      <c r="I31" s="34">
        <f t="shared" si="1"/>
        <v>3</v>
      </c>
      <c r="J31" s="34">
        <f t="shared" si="2"/>
        <v>171.23024499194051</v>
      </c>
      <c r="K31" s="34">
        <f t="shared" si="3"/>
        <v>2.4512449465164758</v>
      </c>
      <c r="L31" s="34" t="str">
        <f t="shared" si="4"/>
        <v>ОДНОРОДНЫЕ</v>
      </c>
      <c r="M31" s="36">
        <f t="shared" si="5"/>
        <v>13970.88</v>
      </c>
      <c r="O31" s="31"/>
      <c r="P31" s="33"/>
      <c r="Q31" s="31"/>
    </row>
    <row r="32" spans="1:17" s="35" customFormat="1" ht="45" x14ac:dyDescent="0.25">
      <c r="A32" s="4">
        <v>13</v>
      </c>
      <c r="B32" s="39" t="s">
        <v>43</v>
      </c>
      <c r="C32" s="40" t="s">
        <v>51</v>
      </c>
      <c r="D32" s="23">
        <v>48</v>
      </c>
      <c r="E32" s="22">
        <v>193.2</v>
      </c>
      <c r="F32" s="29">
        <v>189.52</v>
      </c>
      <c r="G32" s="36">
        <v>184</v>
      </c>
      <c r="H32" s="36">
        <f t="shared" ref="H32:H34" si="13">ROUNDDOWN(AVERAGE(E32:G32),2)</f>
        <v>188.9</v>
      </c>
      <c r="I32" s="34">
        <f t="shared" ref="I32:I34" si="14" xml:space="preserve"> COUNT(E32:G32)</f>
        <v>3</v>
      </c>
      <c r="J32" s="34">
        <f t="shared" ref="J32:J34" si="15">STDEV(E32:G32)</f>
        <v>4.6305651202993889</v>
      </c>
      <c r="K32" s="34">
        <f t="shared" ref="K32:K34" si="16">J32/H32*100</f>
        <v>2.4513314559552084</v>
      </c>
      <c r="L32" s="34" t="str">
        <f t="shared" ref="L32:L34" si="17">IF(K32&lt;33,"ОДНОРОДНЫЕ","НЕОДНОРОДНЫЕ")</f>
        <v>ОДНОРОДНЫЕ</v>
      </c>
      <c r="M32" s="36">
        <f t="shared" ref="M32:M34" si="18">D32*H32</f>
        <v>9067.2000000000007</v>
      </c>
      <c r="O32" s="31"/>
      <c r="P32" s="33"/>
      <c r="Q32" s="31"/>
    </row>
    <row r="33" spans="1:17" s="35" customFormat="1" ht="45" x14ac:dyDescent="0.25">
      <c r="A33" s="4">
        <v>14</v>
      </c>
      <c r="B33" s="39" t="s">
        <v>44</v>
      </c>
      <c r="C33" s="40" t="s">
        <v>51</v>
      </c>
      <c r="D33" s="23">
        <v>48</v>
      </c>
      <c r="E33" s="22">
        <v>193.2</v>
      </c>
      <c r="F33" s="29">
        <v>189.52</v>
      </c>
      <c r="G33" s="36">
        <v>184</v>
      </c>
      <c r="H33" s="36">
        <f t="shared" si="13"/>
        <v>188.9</v>
      </c>
      <c r="I33" s="34">
        <f t="shared" si="14"/>
        <v>3</v>
      </c>
      <c r="J33" s="34">
        <f t="shared" si="15"/>
        <v>4.6305651202993889</v>
      </c>
      <c r="K33" s="34">
        <f t="shared" si="16"/>
        <v>2.4513314559552084</v>
      </c>
      <c r="L33" s="34" t="str">
        <f t="shared" si="17"/>
        <v>ОДНОРОДНЫЕ</v>
      </c>
      <c r="M33" s="36">
        <f t="shared" si="18"/>
        <v>9067.2000000000007</v>
      </c>
      <c r="O33" s="31"/>
      <c r="P33" s="33"/>
      <c r="Q33" s="31"/>
    </row>
    <row r="34" spans="1:17" s="35" customFormat="1" ht="45" x14ac:dyDescent="0.25">
      <c r="A34" s="4">
        <v>15</v>
      </c>
      <c r="B34" s="39" t="s">
        <v>45</v>
      </c>
      <c r="C34" s="40" t="s">
        <v>29</v>
      </c>
      <c r="D34" s="23">
        <v>3</v>
      </c>
      <c r="E34" s="22">
        <v>32277</v>
      </c>
      <c r="F34" s="29">
        <v>31662.2</v>
      </c>
      <c r="G34" s="36">
        <v>30740</v>
      </c>
      <c r="H34" s="36">
        <f t="shared" si="13"/>
        <v>31559.73</v>
      </c>
      <c r="I34" s="34">
        <f t="shared" si="14"/>
        <v>3</v>
      </c>
      <c r="J34" s="34">
        <f t="shared" si="15"/>
        <v>773.60636846740954</v>
      </c>
      <c r="K34" s="34">
        <f t="shared" si="16"/>
        <v>2.4512452054165532</v>
      </c>
      <c r="L34" s="34" t="str">
        <f t="shared" si="17"/>
        <v>ОДНОРОДНЫЕ</v>
      </c>
      <c r="M34" s="36">
        <f t="shared" si="18"/>
        <v>94679.19</v>
      </c>
      <c r="O34" s="31"/>
      <c r="P34" s="33"/>
      <c r="Q34" s="31"/>
    </row>
    <row r="35" spans="1:17" s="24" customFormat="1" ht="60" x14ac:dyDescent="0.25">
      <c r="A35" s="4">
        <v>16</v>
      </c>
      <c r="B35" s="39" t="s">
        <v>42</v>
      </c>
      <c r="C35" s="40" t="s">
        <v>29</v>
      </c>
      <c r="D35" s="23">
        <v>12</v>
      </c>
      <c r="E35" s="22">
        <v>7144.2</v>
      </c>
      <c r="F35" s="29">
        <v>7008.12</v>
      </c>
      <c r="G35" s="25">
        <v>6804</v>
      </c>
      <c r="H35" s="25">
        <f>ROUNDDOWN(AVERAGE(E35:G35),2)</f>
        <v>6985.44</v>
      </c>
      <c r="I35" s="26">
        <f t="shared" ref="I35:I39" si="19" xml:space="preserve"> COUNT(E35:G35)</f>
        <v>3</v>
      </c>
      <c r="J35" s="26">
        <f t="shared" ref="J35:J39" si="20">STDEV(E35:G35)</f>
        <v>171.23024499194051</v>
      </c>
      <c r="K35" s="26">
        <f t="shared" ref="K35:K39" si="21">J35/H35*100</f>
        <v>2.4512449465164758</v>
      </c>
      <c r="L35" s="26" t="str">
        <f t="shared" ref="L35:L39" si="22">IF(K35&lt;33,"ОДНОРОДНЫЕ","НЕОДНОРОДНЫЕ")</f>
        <v>ОДНОРОДНЫЕ</v>
      </c>
      <c r="M35" s="25">
        <f t="shared" ref="M35:M39" si="23">D35*H35</f>
        <v>83825.279999999999</v>
      </c>
      <c r="O35" s="31"/>
      <c r="P35" s="31"/>
      <c r="Q35" s="31"/>
    </row>
    <row r="36" spans="1:17" s="24" customFormat="1" ht="45" x14ac:dyDescent="0.25">
      <c r="A36" s="4">
        <v>17</v>
      </c>
      <c r="B36" s="39" t="s">
        <v>46</v>
      </c>
      <c r="C36" s="40" t="s">
        <v>29</v>
      </c>
      <c r="D36" s="23">
        <v>13</v>
      </c>
      <c r="E36" s="22">
        <v>9387</v>
      </c>
      <c r="F36" s="29">
        <v>9208.2000000000007</v>
      </c>
      <c r="G36" s="25">
        <v>8940</v>
      </c>
      <c r="H36" s="32">
        <f t="shared" ref="H36:H39" si="24">ROUNDDOWN(AVERAGE(E36:G36),2)</f>
        <v>9178.4</v>
      </c>
      <c r="I36" s="26">
        <f t="shared" si="19"/>
        <v>3</v>
      </c>
      <c r="J36" s="26">
        <f t="shared" si="20"/>
        <v>224.98506617106838</v>
      </c>
      <c r="K36" s="26">
        <f t="shared" si="21"/>
        <v>2.4512449465164776</v>
      </c>
      <c r="L36" s="26" t="str">
        <f t="shared" si="22"/>
        <v>ОДНОРОДНЫЕ</v>
      </c>
      <c r="M36" s="25">
        <f t="shared" si="23"/>
        <v>119319.2</v>
      </c>
      <c r="O36" s="31"/>
      <c r="P36" s="33"/>
      <c r="Q36" s="31"/>
    </row>
    <row r="37" spans="1:17" s="24" customFormat="1" ht="45" x14ac:dyDescent="0.25">
      <c r="A37" s="4">
        <v>18</v>
      </c>
      <c r="B37" s="39" t="s">
        <v>49</v>
      </c>
      <c r="C37" s="40" t="s">
        <v>51</v>
      </c>
      <c r="D37" s="23">
        <v>50</v>
      </c>
      <c r="E37" s="22">
        <v>325.5</v>
      </c>
      <c r="F37" s="29">
        <v>319.3</v>
      </c>
      <c r="G37" s="32">
        <v>310</v>
      </c>
      <c r="H37" s="32">
        <f t="shared" si="24"/>
        <v>318.26</v>
      </c>
      <c r="I37" s="27">
        <f t="shared" si="19"/>
        <v>3</v>
      </c>
      <c r="J37" s="27">
        <f t="shared" si="20"/>
        <v>7.801495583113109</v>
      </c>
      <c r="K37" s="27">
        <f t="shared" si="21"/>
        <v>2.4512962933177622</v>
      </c>
      <c r="L37" s="27" t="str">
        <f t="shared" si="22"/>
        <v>ОДНОРОДНЫЕ</v>
      </c>
      <c r="M37" s="28">
        <f t="shared" si="23"/>
        <v>15913</v>
      </c>
      <c r="O37" s="31"/>
      <c r="P37" s="33"/>
      <c r="Q37" s="31"/>
    </row>
    <row r="38" spans="1:17" s="24" customFormat="1" ht="45" x14ac:dyDescent="0.25">
      <c r="A38" s="4">
        <v>19</v>
      </c>
      <c r="B38" s="39" t="s">
        <v>47</v>
      </c>
      <c r="C38" s="40" t="s">
        <v>51</v>
      </c>
      <c r="D38" s="41">
        <v>72</v>
      </c>
      <c r="E38" s="22">
        <v>241.5</v>
      </c>
      <c r="F38" s="29">
        <v>236.9</v>
      </c>
      <c r="G38" s="32">
        <v>230</v>
      </c>
      <c r="H38" s="32">
        <f t="shared" si="24"/>
        <v>236.13</v>
      </c>
      <c r="I38" s="27">
        <f t="shared" si="19"/>
        <v>3</v>
      </c>
      <c r="J38" s="27">
        <f t="shared" si="20"/>
        <v>5.7882064003742419</v>
      </c>
      <c r="K38" s="27">
        <f t="shared" si="21"/>
        <v>2.4512795495592434</v>
      </c>
      <c r="L38" s="27" t="str">
        <f t="shared" si="22"/>
        <v>ОДНОРОДНЫЕ</v>
      </c>
      <c r="M38" s="28">
        <f t="shared" si="23"/>
        <v>17001.36</v>
      </c>
      <c r="O38" s="31"/>
      <c r="P38" s="33"/>
      <c r="Q38" s="31"/>
    </row>
    <row r="39" spans="1:17" s="21" customFormat="1" ht="45" x14ac:dyDescent="0.25">
      <c r="A39" s="4">
        <v>20</v>
      </c>
      <c r="B39" s="39" t="s">
        <v>48</v>
      </c>
      <c r="C39" s="40" t="s">
        <v>29</v>
      </c>
      <c r="D39" s="23">
        <v>8</v>
      </c>
      <c r="E39" s="22">
        <v>7358.4</v>
      </c>
      <c r="F39" s="29">
        <v>7218.24</v>
      </c>
      <c r="G39" s="32">
        <v>7008</v>
      </c>
      <c r="H39" s="32">
        <f t="shared" si="24"/>
        <v>7194.88</v>
      </c>
      <c r="I39" s="27">
        <f t="shared" si="19"/>
        <v>3</v>
      </c>
      <c r="J39" s="27">
        <f t="shared" si="20"/>
        <v>176.36413240792453</v>
      </c>
      <c r="K39" s="27">
        <f t="shared" si="21"/>
        <v>2.4512449465164745</v>
      </c>
      <c r="L39" s="27" t="str">
        <f t="shared" si="22"/>
        <v>ОДНОРОДНЫЕ</v>
      </c>
      <c r="M39" s="28">
        <f t="shared" si="23"/>
        <v>57559.040000000001</v>
      </c>
      <c r="N39" s="10"/>
      <c r="O39" s="31"/>
      <c r="P39" s="31"/>
      <c r="Q39" s="31"/>
    </row>
    <row r="40" spans="1:17" ht="15.75" x14ac:dyDescent="0.25">
      <c r="A40" s="4"/>
      <c r="B40" s="7"/>
      <c r="C40" s="18"/>
      <c r="D40" s="19"/>
      <c r="E40" s="20">
        <f>SUMPRODUCT($D$20:$D$39,E20:E39)</f>
        <v>983161.2</v>
      </c>
      <c r="F40" s="30">
        <f>SUMPRODUCT($D$20:$D$39,F20:F39)</f>
        <v>964434.32000000007</v>
      </c>
      <c r="G40" s="30">
        <f>SUMPRODUCT($D$20:$D$39,G20:G39)</f>
        <v>936344</v>
      </c>
      <c r="H40" s="16"/>
      <c r="I40" s="13"/>
      <c r="J40" s="13"/>
      <c r="K40" s="13"/>
      <c r="L40" s="13"/>
      <c r="M40" s="3">
        <f>SUM(M20:M39)</f>
        <v>961311.67</v>
      </c>
    </row>
    <row r="42" spans="1:17" x14ac:dyDescent="0.25">
      <c r="A42" s="49" t="s">
        <v>19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</row>
    <row r="43" spans="1:17" x14ac:dyDescent="0.25">
      <c r="A43" s="50" t="s">
        <v>18</v>
      </c>
      <c r="B43" s="50"/>
      <c r="C43" s="50"/>
      <c r="D43" s="50"/>
      <c r="E43" s="50"/>
      <c r="F43" s="50"/>
      <c r="G43" s="50"/>
      <c r="H43" s="50"/>
      <c r="I43" s="50"/>
      <c r="J43" s="50"/>
      <c r="K43" s="50"/>
      <c r="L43" s="50"/>
      <c r="M43" s="50"/>
    </row>
    <row r="44" spans="1:17" ht="15" customHeight="1" x14ac:dyDescent="0.2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7" s="6" customFormat="1" x14ac:dyDescent="0.25">
      <c r="A45" s="45" t="s">
        <v>52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5"/>
      <c r="O45" s="5"/>
    </row>
    <row r="47" spans="1:17" x14ac:dyDescent="0.25">
      <c r="J47" s="10"/>
    </row>
    <row r="48" spans="1:17" x14ac:dyDescent="0.25">
      <c r="K48" s="10"/>
    </row>
    <row r="51" spans="12:12" x14ac:dyDescent="0.25">
      <c r="L51" s="10"/>
    </row>
  </sheetData>
  <mergeCells count="18">
    <mergeCell ref="A18:A19"/>
    <mergeCell ref="B18:B19"/>
    <mergeCell ref="C18:D18"/>
    <mergeCell ref="E3:M3"/>
    <mergeCell ref="A45:M45"/>
    <mergeCell ref="A44:M44"/>
    <mergeCell ref="J12:K12"/>
    <mergeCell ref="B14:L14"/>
    <mergeCell ref="A42:M42"/>
    <mergeCell ref="A43:M43"/>
    <mergeCell ref="M18:M19"/>
    <mergeCell ref="A17:B17"/>
    <mergeCell ref="C17:D17"/>
    <mergeCell ref="H18:H19"/>
    <mergeCell ref="I18:I19"/>
    <mergeCell ref="J18:J19"/>
    <mergeCell ref="K18:K19"/>
    <mergeCell ref="L18:L19"/>
  </mergeCells>
  <conditionalFormatting sqref="L40">
    <cfRule type="containsText" dxfId="41" priority="88" operator="containsText" text="НЕ">
      <formula>NOT(ISERROR(SEARCH("НЕ",L40)))</formula>
    </cfRule>
    <cfRule type="containsText" dxfId="40" priority="89" operator="containsText" text="ОДНОРОДНЫЕ">
      <formula>NOT(ISERROR(SEARCH("ОДНОРОДНЫЕ",L40)))</formula>
    </cfRule>
    <cfRule type="containsText" dxfId="39" priority="90" operator="containsText" text="НЕОДНОРОДНЫЕ">
      <formula>NOT(ISERROR(SEARCH("НЕОДНОРОДНЫЕ",L40)))</formula>
    </cfRule>
  </conditionalFormatting>
  <conditionalFormatting sqref="L40">
    <cfRule type="containsText" dxfId="38" priority="85" operator="containsText" text="НЕОДНОРОДНЫЕ">
      <formula>NOT(ISERROR(SEARCH("НЕОДНОРОДНЫЕ",L40)))</formula>
    </cfRule>
    <cfRule type="containsText" dxfId="37" priority="86" operator="containsText" text="ОДНОРОДНЫЕ">
      <formula>NOT(ISERROR(SEARCH("ОДНОРОДНЫЕ",L40)))</formula>
    </cfRule>
    <cfRule type="containsText" dxfId="36" priority="87" operator="containsText" text="НЕОДНОРОДНЫЕ">
      <formula>NOT(ISERROR(SEARCH("НЕОДНОРОДНЫЕ",L40)))</formula>
    </cfRule>
  </conditionalFormatting>
  <conditionalFormatting sqref="L35:L39">
    <cfRule type="containsText" dxfId="35" priority="40" operator="containsText" text="НЕ">
      <formula>NOT(ISERROR(SEARCH("НЕ",L35)))</formula>
    </cfRule>
    <cfRule type="containsText" dxfId="34" priority="41" operator="containsText" text="ОДНОРОДНЫЕ">
      <formula>NOT(ISERROR(SEARCH("ОДНОРОДНЫЕ",L35)))</formula>
    </cfRule>
    <cfRule type="containsText" dxfId="33" priority="42" operator="containsText" text="НЕОДНОРОДНЫЕ">
      <formula>NOT(ISERROR(SEARCH("НЕОДНОРОДНЫЕ",L35)))</formula>
    </cfRule>
  </conditionalFormatting>
  <conditionalFormatting sqref="L35:L39">
    <cfRule type="containsText" dxfId="32" priority="37" operator="containsText" text="НЕОДНОРОДНЫЕ">
      <formula>NOT(ISERROR(SEARCH("НЕОДНОРОДНЫЕ",L35)))</formula>
    </cfRule>
    <cfRule type="containsText" dxfId="31" priority="38" operator="containsText" text="ОДНОРОДНЫЕ">
      <formula>NOT(ISERROR(SEARCH("ОДНОРОДНЫЕ",L35)))</formula>
    </cfRule>
    <cfRule type="containsText" dxfId="30" priority="39" operator="containsText" text="НЕОДНОРОДНЫЕ">
      <formula>NOT(ISERROR(SEARCH("НЕОДНОРОДНЫЕ",L35)))</formula>
    </cfRule>
  </conditionalFormatting>
  <conditionalFormatting sqref="L32:L34">
    <cfRule type="containsText" dxfId="29" priority="28" operator="containsText" text="НЕ">
      <formula>NOT(ISERROR(SEARCH("НЕ",L32)))</formula>
    </cfRule>
    <cfRule type="containsText" dxfId="28" priority="29" operator="containsText" text="ОДНОРОДНЫЕ">
      <formula>NOT(ISERROR(SEARCH("ОДНОРОДНЫЕ",L32)))</formula>
    </cfRule>
    <cfRule type="containsText" dxfId="27" priority="30" operator="containsText" text="НЕОДНОРОДНЫЕ">
      <formula>NOT(ISERROR(SEARCH("НЕОДНОРОДНЫЕ",L32)))</formula>
    </cfRule>
  </conditionalFormatting>
  <conditionalFormatting sqref="L32:L34">
    <cfRule type="containsText" dxfId="26" priority="25" operator="containsText" text="НЕОДНОРОДНЫЕ">
      <formula>NOT(ISERROR(SEARCH("НЕОДНОРОДНЫЕ",L32)))</formula>
    </cfRule>
    <cfRule type="containsText" dxfId="25" priority="26" operator="containsText" text="ОДНОРОДНЫЕ">
      <formula>NOT(ISERROR(SEARCH("ОДНОРОДНЫЕ",L32)))</formula>
    </cfRule>
    <cfRule type="containsText" dxfId="24" priority="27" operator="containsText" text="НЕОДНОРОДНЫЕ">
      <formula>NOT(ISERROR(SEARCH("НЕОДНОРОДНЫЕ",L32)))</formula>
    </cfRule>
  </conditionalFormatting>
  <conditionalFormatting sqref="L20 L30:L31">
    <cfRule type="containsText" dxfId="23" priority="22" operator="containsText" text="НЕ">
      <formula>NOT(ISERROR(SEARCH("НЕ",L20)))</formula>
    </cfRule>
    <cfRule type="containsText" dxfId="22" priority="23" operator="containsText" text="ОДНОРОДНЫЕ">
      <formula>NOT(ISERROR(SEARCH("ОДНОРОДНЫЕ",L20)))</formula>
    </cfRule>
    <cfRule type="containsText" dxfId="21" priority="24" operator="containsText" text="НЕОДНОРОДНЫЕ">
      <formula>NOT(ISERROR(SEARCH("НЕОДНОРОДНЫЕ",L20)))</formula>
    </cfRule>
  </conditionalFormatting>
  <conditionalFormatting sqref="L20 L30:L31">
    <cfRule type="containsText" dxfId="20" priority="19" operator="containsText" text="НЕОДНОРОДНЫЕ">
      <formula>NOT(ISERROR(SEARCH("НЕОДНОРОДНЫЕ",L20)))</formula>
    </cfRule>
    <cfRule type="containsText" dxfId="19" priority="20" operator="containsText" text="ОДНОРОДНЫЕ">
      <formula>NOT(ISERROR(SEARCH("ОДНОРОДНЫЕ",L20)))</formula>
    </cfRule>
    <cfRule type="containsText" dxfId="18" priority="21" operator="containsText" text="НЕОДНОРОДНЫЕ">
      <formula>NOT(ISERROR(SEARCH("НЕОДНОРОДНЫЕ",L20)))</formula>
    </cfRule>
  </conditionalFormatting>
  <conditionalFormatting sqref="L26:L29">
    <cfRule type="containsText" dxfId="17" priority="16" operator="containsText" text="НЕ">
      <formula>NOT(ISERROR(SEARCH("НЕ",L26)))</formula>
    </cfRule>
    <cfRule type="containsText" dxfId="16" priority="17" operator="containsText" text="ОДНОРОДНЫЕ">
      <formula>NOT(ISERROR(SEARCH("ОДНОРОДНЫЕ",L26)))</formula>
    </cfRule>
    <cfRule type="containsText" dxfId="15" priority="18" operator="containsText" text="НЕОДНОРОДНЫЕ">
      <formula>NOT(ISERROR(SEARCH("НЕОДНОРОДНЫЕ",L26)))</formula>
    </cfRule>
  </conditionalFormatting>
  <conditionalFormatting sqref="L26:L29">
    <cfRule type="containsText" dxfId="14" priority="13" operator="containsText" text="НЕОДНОРОДНЫЕ">
      <formula>NOT(ISERROR(SEARCH("НЕОДНОРОДНЫЕ",L26)))</formula>
    </cfRule>
    <cfRule type="containsText" dxfId="13" priority="14" operator="containsText" text="ОДНОРОДНЫЕ">
      <formula>NOT(ISERROR(SEARCH("ОДНОРОДНЫЕ",L26)))</formula>
    </cfRule>
    <cfRule type="containsText" dxfId="12" priority="15" operator="containsText" text="НЕОДНОРОДНЫЕ">
      <formula>NOT(ISERROR(SEARCH("НЕОДНОРОДНЫЕ",L26)))</formula>
    </cfRule>
  </conditionalFormatting>
  <conditionalFormatting sqref="L23:L25">
    <cfRule type="containsText" dxfId="11" priority="10" operator="containsText" text="НЕ">
      <formula>NOT(ISERROR(SEARCH("НЕ",L23)))</formula>
    </cfRule>
    <cfRule type="containsText" dxfId="10" priority="11" operator="containsText" text="ОДНОРОДНЫЕ">
      <formula>NOT(ISERROR(SEARCH("ОДНОРОДНЫЕ",L23)))</formula>
    </cfRule>
    <cfRule type="containsText" dxfId="9" priority="12" operator="containsText" text="НЕОДНОРОДНЫЕ">
      <formula>NOT(ISERROR(SEARCH("НЕОДНОРОДНЫЕ",L23)))</formula>
    </cfRule>
  </conditionalFormatting>
  <conditionalFormatting sqref="L23:L25">
    <cfRule type="containsText" dxfId="8" priority="7" operator="containsText" text="НЕОДНОРОДНЫЕ">
      <formula>NOT(ISERROR(SEARCH("НЕОДНОРОДНЫЕ",L23)))</formula>
    </cfRule>
    <cfRule type="containsText" dxfId="7" priority="8" operator="containsText" text="ОДНОРОДНЫЕ">
      <formula>NOT(ISERROR(SEARCH("ОДНОРОДНЫЕ",L23)))</formula>
    </cfRule>
    <cfRule type="containsText" dxfId="6" priority="9" operator="containsText" text="НЕОДНОРОДНЫЕ">
      <formula>NOT(ISERROR(SEARCH("НЕОДНОРОДНЫЕ",L23)))</formula>
    </cfRule>
  </conditionalFormatting>
  <conditionalFormatting sqref="L21:L22">
    <cfRule type="containsText" dxfId="5" priority="4" operator="containsText" text="НЕ">
      <formula>NOT(ISERROR(SEARCH("НЕ",L21)))</formula>
    </cfRule>
    <cfRule type="containsText" dxfId="4" priority="5" operator="containsText" text="ОДНОРОДНЫЕ">
      <formula>NOT(ISERROR(SEARCH("ОДНОРОДНЫЕ",L21)))</formula>
    </cfRule>
    <cfRule type="containsText" dxfId="3" priority="6" operator="containsText" text="НЕОДНОРОДНЫЕ">
      <formula>NOT(ISERROR(SEARCH("НЕОДНОРОДНЫЕ",L21)))</formula>
    </cfRule>
  </conditionalFormatting>
  <conditionalFormatting sqref="L21:L22">
    <cfRule type="containsText" dxfId="2" priority="1" operator="containsText" text="НЕОДНОРОДНЫЕ">
      <formula>NOT(ISERROR(SEARCH("НЕОДНОРОДНЫЕ",L21)))</formula>
    </cfRule>
    <cfRule type="containsText" dxfId="1" priority="2" operator="containsText" text="ОДНОРОДНЫЕ">
      <formula>NOT(ISERROR(SEARCH("ОДНОРОДНЫЕ",L21)))</formula>
    </cfRule>
    <cfRule type="containsText" dxfId="0" priority="3" operator="containsText" text="НЕОДНОРОДНЫЕ">
      <formula>NOT(ISERROR(SEARCH("НЕОДНОРОДНЫЕ",L21)))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2024-06-26T23:43:55Z</dcterms:modified>
</cp:coreProperties>
</file>