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0" i="1" l="1"/>
  <c r="Q21" i="1"/>
  <c r="Q22" i="1"/>
  <c r="Q23" i="1"/>
  <c r="Q24" i="1"/>
  <c r="Q25" i="1"/>
  <c r="Q26" i="1"/>
  <c r="Q27" i="1"/>
  <c r="Q28" i="1"/>
  <c r="Q29" i="1"/>
  <c r="Q30" i="1"/>
  <c r="Q31" i="1"/>
  <c r="Q19" i="1"/>
  <c r="P20" i="1"/>
  <c r="P21" i="1"/>
  <c r="P22" i="1"/>
  <c r="P23" i="1"/>
  <c r="P24" i="1"/>
  <c r="P25" i="1"/>
  <c r="P26" i="1"/>
  <c r="P27" i="1"/>
  <c r="P28" i="1"/>
  <c r="P29" i="1"/>
  <c r="P30" i="1"/>
  <c r="P31" i="1"/>
  <c r="P19" i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27" i="1"/>
  <c r="T27" i="1" s="1"/>
  <c r="O28" i="1"/>
  <c r="T28" i="1" s="1"/>
  <c r="O29" i="1"/>
  <c r="T29" i="1" s="1"/>
  <c r="O30" i="1"/>
  <c r="T30" i="1" s="1"/>
  <c r="O31" i="1"/>
  <c r="T31" i="1" s="1"/>
  <c r="O19" i="1"/>
  <c r="T19" i="1" s="1"/>
  <c r="R23" i="1" l="1"/>
  <c r="S23" i="1" s="1"/>
  <c r="R29" i="1"/>
  <c r="S29" i="1" s="1"/>
  <c r="R22" i="1"/>
  <c r="S22" i="1" s="1"/>
  <c r="R28" i="1"/>
  <c r="S28" i="1" s="1"/>
  <c r="R19" i="1"/>
  <c r="S19" i="1" s="1"/>
  <c r="R20" i="1"/>
  <c r="S20" i="1" s="1"/>
  <c r="R27" i="1"/>
  <c r="S27" i="1" s="1"/>
  <c r="R26" i="1"/>
  <c r="S26" i="1" s="1"/>
  <c r="R25" i="1"/>
  <c r="S25" i="1" s="1"/>
  <c r="R24" i="1"/>
  <c r="S24" i="1" s="1"/>
  <c r="R21" i="1"/>
  <c r="S21" i="1" s="1"/>
  <c r="R31" i="1"/>
  <c r="S31" i="1" s="1"/>
  <c r="R30" i="1"/>
  <c r="S30" i="1" s="1"/>
  <c r="C16" i="1"/>
</calcChain>
</file>

<file path=xl/sharedStrings.xml><?xml version="1.0" encoding="utf-8"?>
<sst xmlns="http://schemas.openxmlformats.org/spreadsheetml/2006/main" count="83" uniqueCount="59">
  <si>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</si>
  <si>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</si>
  <si>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</si>
  <si>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</si>
  <si>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</si>
  <si>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</si>
  <si>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</si>
  <si>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</si>
  <si>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</si>
  <si>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</si>
  <si>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</si>
  <si>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</si>
  <si>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</si>
  <si>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</si>
  <si>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</si>
  <si>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</si>
  <si>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</si>
  <si>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</si>
  <si>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</si>
  <si>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</si>
  <si>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</si>
  <si>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</si>
  <si>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</si>
  <si>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</si>
  <si>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</si>
  <si>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</si>
  <si>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</si>
  <si>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</si>
  <si>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</si>
  <si>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</si>
  <si>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</si>
  <si>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</si>
  <si>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Уп.</t>
  </si>
  <si>
    <t>Шт.</t>
  </si>
  <si>
    <t>Государственный реестр предельных отпускных цен 17.05.2024</t>
  </si>
  <si>
    <t>36,6 ИНТЕРНЕТ АПТЕКА https://366.ru/</t>
  </si>
  <si>
    <t>№ 130-24</t>
  </si>
  <si>
    <t>на поставку лекарственных препаратов противомикробных для системного использования</t>
  </si>
  <si>
    <t xml:space="preserve">Цефтриаксон </t>
  </si>
  <si>
    <t>Цефотаксим</t>
  </si>
  <si>
    <t>Цефепим</t>
  </si>
  <si>
    <t>Цефтаролина фосамил</t>
  </si>
  <si>
    <t>Моксифлоксацин</t>
  </si>
  <si>
    <t>Амоксициллин +Клавулановая кислота</t>
  </si>
  <si>
    <t>Вориконазол</t>
  </si>
  <si>
    <t>Линкомицин</t>
  </si>
  <si>
    <t>Гентамицин</t>
  </si>
  <si>
    <t>Цефоперазон+ (Сульбактам)</t>
  </si>
  <si>
    <t>Левофлоксацин</t>
  </si>
  <si>
    <t>Система электронного заказа "ФармКомандир"  11.06.2024</t>
  </si>
  <si>
    <t>Аптечная сеть «Горздрав» https://gorzdrav.org/</t>
  </si>
  <si>
    <t>Источник № 8</t>
  </si>
  <si>
    <t>Источник № 9</t>
  </si>
  <si>
    <t>Источник № 10</t>
  </si>
  <si>
    <t>Яндекс Маркет https://market.yandex.ru</t>
  </si>
  <si>
    <t>Здравсити https://zdravcity.ru</t>
  </si>
  <si>
    <t>Городская аптека - Маркетплейс https://www.gorapteka.ru/</t>
  </si>
  <si>
    <t>еАптека https://www.eapteka.ru</t>
  </si>
  <si>
    <t>Начальная (максимальная) цена договора устанавливается в размере 695 634 руб. (шестьсот девяносто пять тысяч шестьсот тридцать четыре рубля 00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</si>
</sst>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topLeftCell="A7" zoomScale="85" zoomScaleNormal="85" zoomScalePageLayoutView="70" workbookViewId="0">
      <selection activeCell="B40" sqref="B40"/>
    </sheetView>
  </sheetViews>
  <sheetFormatPr defaultRowHeight="15" x14ac:dyDescent="0.25"/>
  <cols>
    <col min="1" max="1" width="6.140625" style="9" bestFit="1" customWidth="1"/>
    <col min="2" max="2" width="33.28515625" style="9" bestFit="1" customWidth="1"/>
    <col min="3" max="3" width="11.7109375" style="9" customWidth="1"/>
    <col min="4" max="4" width="7.140625" style="9" bestFit="1" customWidth="1"/>
    <col min="5" max="7" width="20.7109375" style="3" customWidth="1"/>
    <col min="8" max="14" width="16.85546875" style="3" customWidth="1"/>
    <col min="15" max="15" width="13.7109375" style="3" customWidth="1"/>
    <col min="16" max="16" width="9.42578125" style="9" customWidth="1"/>
    <col min="17" max="17" width="12.5703125" style="9" customWidth="1"/>
    <col min="18" max="18" width="10.28515625" style="9" customWidth="1"/>
    <col min="19" max="19" width="22.42578125" style="9" bestFit="1" customWidth="1"/>
    <col min="20" max="20" width="17.5703125" style="3" customWidth="1"/>
    <col min="21" max="21" width="10.7109375" style="9" bestFit="1" customWidth="1"/>
    <col min="22" max="22" width="11.28515625" style="9" bestFit="1" customWidth="1"/>
    <col min="23" max="23" width="10.7109375" style="9" bestFit="1" customWidth="1"/>
    <col min="24" max="24" width="11.7109375" style="9" bestFit="1" customWidth="1"/>
    <col min="25" max="25" width="10.7109375" style="9" bestFit="1" customWidth="1"/>
    <col min="26" max="16384" width="9.140625" style="9"/>
  </cols>
  <sheetData>
    <row r="1" spans="1:20" x14ac:dyDescent="0.25">
      <c r="T1" s="6" t="s">
        <v>19</v>
      </c>
    </row>
    <row r="2" spans="1:20" ht="14.45" customHeight="1" x14ac:dyDescent="0.25">
      <c r="T2" s="6" t="s">
        <v>20</v>
      </c>
    </row>
    <row r="3" spans="1:20" x14ac:dyDescent="0.25">
      <c r="G3" s="19" t="s">
        <v>37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0" x14ac:dyDescent="0.25">
      <c r="G4" s="12"/>
      <c r="H4" s="12"/>
      <c r="I4" s="12"/>
      <c r="J4" s="12"/>
      <c r="K4" s="12"/>
      <c r="L4" s="12"/>
      <c r="M4" s="12"/>
      <c r="N4" s="12"/>
      <c r="O4" s="12"/>
      <c r="P4" s="14"/>
      <c r="Q4" s="14"/>
      <c r="R4" s="14"/>
      <c r="S4" s="14"/>
      <c r="T4" s="7" t="s">
        <v>22</v>
      </c>
    </row>
    <row r="5" spans="1:20" x14ac:dyDescent="0.25">
      <c r="G5" s="12"/>
      <c r="H5" s="12"/>
      <c r="I5" s="12"/>
      <c r="J5" s="12"/>
      <c r="K5" s="12"/>
      <c r="L5" s="12"/>
      <c r="M5" s="12"/>
      <c r="N5" s="12"/>
      <c r="O5" s="12"/>
      <c r="P5" s="14"/>
      <c r="Q5" s="14"/>
      <c r="R5" s="14"/>
      <c r="S5" s="14"/>
      <c r="T5" s="7" t="s">
        <v>21</v>
      </c>
    </row>
    <row r="6" spans="1:20" ht="14.45" customHeight="1" x14ac:dyDescent="0.25">
      <c r="G6" s="12"/>
      <c r="H6" s="12"/>
      <c r="I6" s="12"/>
      <c r="J6" s="12"/>
      <c r="K6" s="12"/>
      <c r="L6" s="12"/>
      <c r="M6" s="12"/>
      <c r="N6" s="12"/>
      <c r="O6" s="12"/>
      <c r="P6" s="14"/>
      <c r="Q6" s="14"/>
      <c r="R6" s="14"/>
      <c r="S6" s="14"/>
      <c r="T6" s="7" t="s">
        <v>36</v>
      </c>
    </row>
    <row r="7" spans="1:20" x14ac:dyDescent="0.25">
      <c r="G7" s="12"/>
      <c r="H7" s="12"/>
      <c r="I7" s="12"/>
      <c r="J7" s="12"/>
      <c r="K7" s="12"/>
      <c r="L7" s="12"/>
      <c r="M7" s="12"/>
      <c r="N7" s="12"/>
      <c r="O7" s="12"/>
      <c r="P7" s="14"/>
      <c r="Q7" s="14"/>
      <c r="R7" s="14"/>
      <c r="S7" s="14"/>
      <c r="T7" s="5" t="s">
        <v>13</v>
      </c>
    </row>
    <row r="8" spans="1:20" x14ac:dyDescent="0.25">
      <c r="T8" s="13" t="s">
        <v>16</v>
      </c>
    </row>
    <row r="9" spans="1:20" x14ac:dyDescent="0.25">
      <c r="T9" s="13" t="s">
        <v>14</v>
      </c>
    </row>
    <row r="11" spans="1:20" ht="28.9" customHeight="1" x14ac:dyDescent="0.25">
      <c r="Q11" s="22" t="s">
        <v>30</v>
      </c>
      <c r="R11" s="22"/>
      <c r="S11" s="14"/>
      <c r="T11" s="12" t="s">
        <v>31</v>
      </c>
    </row>
    <row r="13" spans="1:20" x14ac:dyDescent="0.25"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0" hidden="1" x14ac:dyDescent="0.25"/>
    <row r="16" spans="1:20" ht="87" customHeight="1" x14ac:dyDescent="0.25">
      <c r="A16" s="30" t="s">
        <v>11</v>
      </c>
      <c r="B16" s="31"/>
      <c r="C16" s="32">
        <f>SUM(T19:T31)</f>
        <v>695633.99533333338</v>
      </c>
      <c r="D16" s="31"/>
      <c r="E16" s="16" t="s">
        <v>49</v>
      </c>
      <c r="F16" s="16" t="s">
        <v>49</v>
      </c>
      <c r="G16" s="16" t="s">
        <v>49</v>
      </c>
      <c r="H16" s="16" t="s">
        <v>35</v>
      </c>
      <c r="I16" s="15" t="s">
        <v>34</v>
      </c>
      <c r="J16" s="15" t="s">
        <v>50</v>
      </c>
      <c r="K16" s="15" t="s">
        <v>54</v>
      </c>
      <c r="L16" s="15" t="s">
        <v>55</v>
      </c>
      <c r="M16" s="15" t="s">
        <v>56</v>
      </c>
      <c r="N16" s="15" t="s">
        <v>57</v>
      </c>
      <c r="O16" s="17"/>
      <c r="P16" s="18"/>
      <c r="Q16" s="18"/>
      <c r="R16" s="18"/>
      <c r="S16" s="18"/>
      <c r="T16" s="17"/>
    </row>
    <row r="17" spans="1:22" ht="30" customHeight="1" x14ac:dyDescent="0.25">
      <c r="A17" s="20" t="s">
        <v>0</v>
      </c>
      <c r="B17" s="20" t="s">
        <v>1</v>
      </c>
      <c r="C17" s="20" t="s">
        <v>2</v>
      </c>
      <c r="D17" s="20"/>
      <c r="E17" s="16" t="s">
        <v>23</v>
      </c>
      <c r="F17" s="16" t="s">
        <v>24</v>
      </c>
      <c r="G17" s="16" t="s">
        <v>25</v>
      </c>
      <c r="H17" s="17" t="s">
        <v>26</v>
      </c>
      <c r="I17" s="17" t="s">
        <v>27</v>
      </c>
      <c r="J17" s="17" t="s">
        <v>28</v>
      </c>
      <c r="K17" s="17" t="s">
        <v>29</v>
      </c>
      <c r="L17" s="17" t="s">
        <v>51</v>
      </c>
      <c r="M17" s="17" t="s">
        <v>52</v>
      </c>
      <c r="N17" s="17" t="s">
        <v>53</v>
      </c>
      <c r="O17" s="33" t="s">
        <v>12</v>
      </c>
      <c r="P17" s="20" t="s">
        <v>8</v>
      </c>
      <c r="Q17" s="20" t="s">
        <v>9</v>
      </c>
      <c r="R17" s="20" t="s">
        <v>10</v>
      </c>
      <c r="S17" s="20" t="s">
        <v>6</v>
      </c>
      <c r="T17" s="29" t="s">
        <v>7</v>
      </c>
    </row>
    <row r="18" spans="1:22" x14ac:dyDescent="0.25">
      <c r="A18" s="21"/>
      <c r="B18" s="21"/>
      <c r="C18" s="11" t="s">
        <v>3</v>
      </c>
      <c r="D18" s="11" t="s">
        <v>4</v>
      </c>
      <c r="E18" s="10" t="s">
        <v>5</v>
      </c>
      <c r="F18" s="10" t="s">
        <v>5</v>
      </c>
      <c r="G18" s="10" t="s">
        <v>5</v>
      </c>
      <c r="H18" s="10" t="s">
        <v>5</v>
      </c>
      <c r="I18" s="10" t="s">
        <v>5</v>
      </c>
      <c r="J18" s="10" t="s">
        <v>5</v>
      </c>
      <c r="K18" s="10" t="s">
        <v>5</v>
      </c>
      <c r="L18" s="10" t="s">
        <v>5</v>
      </c>
      <c r="M18" s="10" t="s">
        <v>5</v>
      </c>
      <c r="N18" s="10" t="s">
        <v>5</v>
      </c>
      <c r="O18" s="34"/>
      <c r="P18" s="20"/>
      <c r="Q18" s="20"/>
      <c r="R18" s="20"/>
      <c r="S18" s="20"/>
      <c r="T18" s="29"/>
    </row>
    <row r="19" spans="1:22" x14ac:dyDescent="0.25">
      <c r="A19" s="18">
        <v>1</v>
      </c>
      <c r="B19" s="2" t="s">
        <v>38</v>
      </c>
      <c r="C19" s="18" t="s">
        <v>32</v>
      </c>
      <c r="D19" s="18">
        <v>200</v>
      </c>
      <c r="E19" s="16">
        <v>1455.75</v>
      </c>
      <c r="F19" s="16">
        <v>1475.1</v>
      </c>
      <c r="G19" s="16">
        <v>1515.53</v>
      </c>
      <c r="H19" s="16"/>
      <c r="I19" s="16"/>
      <c r="J19" s="16"/>
      <c r="K19" s="16"/>
      <c r="L19" s="16"/>
      <c r="M19" s="16"/>
      <c r="N19" s="17"/>
      <c r="O19" s="17">
        <f>AVERAGE(E19:N19)</f>
        <v>1482.1266666666668</v>
      </c>
      <c r="P19" s="18">
        <f xml:space="preserve"> COUNT(E19:N19)</f>
        <v>3</v>
      </c>
      <c r="Q19" s="18">
        <f>STDEV(E19:N19)</f>
        <v>30.503157760030895</v>
      </c>
      <c r="R19" s="18">
        <f>Q19/O19*100</f>
        <v>2.0580668606842574</v>
      </c>
      <c r="S19" s="18" t="str">
        <f>IF(R19&lt;33,"ОДНОРОДНЫЕ","НЕОДНОРОДНЫЕ")</f>
        <v>ОДНОРОДНЫЕ</v>
      </c>
      <c r="T19" s="17">
        <f>D19*O19</f>
        <v>296425.33333333337</v>
      </c>
    </row>
    <row r="20" spans="1:22" x14ac:dyDescent="0.25">
      <c r="A20" s="18">
        <v>2</v>
      </c>
      <c r="B20" s="2" t="s">
        <v>39</v>
      </c>
      <c r="C20" s="18" t="s">
        <v>32</v>
      </c>
      <c r="D20" s="18">
        <v>10</v>
      </c>
      <c r="E20" s="16">
        <v>1144.1500000000001</v>
      </c>
      <c r="F20" s="16">
        <v>1232.03</v>
      </c>
      <c r="G20" s="16">
        <v>1259.31</v>
      </c>
      <c r="H20" s="16"/>
      <c r="I20" s="16"/>
      <c r="J20" s="16"/>
      <c r="K20" s="16"/>
      <c r="L20" s="16"/>
      <c r="M20" s="16"/>
      <c r="N20" s="17"/>
      <c r="O20" s="17">
        <f t="shared" ref="O20:O31" si="0">AVERAGE(E20:N20)</f>
        <v>1211.8300000000002</v>
      </c>
      <c r="P20" s="18">
        <f t="shared" ref="P20:P31" si="1" xml:space="preserve"> COUNT(E20:N20)</f>
        <v>3</v>
      </c>
      <c r="Q20" s="18">
        <f t="shared" ref="Q20:Q31" si="2">STDEV(E20:N20)</f>
        <v>60.178786960190472</v>
      </c>
      <c r="R20" s="18">
        <f t="shared" ref="R20:R31" si="3">Q20/O20*100</f>
        <v>4.9659429920195457</v>
      </c>
      <c r="S20" s="18" t="str">
        <f t="shared" ref="S20:S31" si="4">IF(R20&lt;33,"ОДНОРОДНЫЕ","НЕОДНОРОДНЫЕ")</f>
        <v>ОДНОРОДНЫЕ</v>
      </c>
      <c r="T20" s="17">
        <f t="shared" ref="T20:T31" si="5">D20*O20</f>
        <v>12118.300000000001</v>
      </c>
    </row>
    <row r="21" spans="1:22" x14ac:dyDescent="0.25">
      <c r="A21" s="18">
        <v>3</v>
      </c>
      <c r="B21" s="2" t="s">
        <v>40</v>
      </c>
      <c r="C21" s="18" t="s">
        <v>32</v>
      </c>
      <c r="D21" s="18">
        <v>200</v>
      </c>
      <c r="E21" s="16">
        <v>291.82</v>
      </c>
      <c r="F21" s="16"/>
      <c r="G21" s="16"/>
      <c r="H21" s="16">
        <v>187</v>
      </c>
      <c r="I21" s="16"/>
      <c r="J21" s="16">
        <v>178</v>
      </c>
      <c r="K21" s="16"/>
      <c r="L21" s="16"/>
      <c r="M21" s="16"/>
      <c r="N21" s="17"/>
      <c r="O21" s="17">
        <f t="shared" si="0"/>
        <v>218.93999999999997</v>
      </c>
      <c r="P21" s="18">
        <f t="shared" si="1"/>
        <v>3</v>
      </c>
      <c r="Q21" s="18">
        <f t="shared" si="2"/>
        <v>63.276147164630835</v>
      </c>
      <c r="R21" s="18">
        <f t="shared" si="3"/>
        <v>28.901136002845913</v>
      </c>
      <c r="S21" s="18" t="str">
        <f t="shared" si="4"/>
        <v>ОДНОРОДНЫЕ</v>
      </c>
      <c r="T21" s="17">
        <f t="shared" si="5"/>
        <v>43787.999999999993</v>
      </c>
    </row>
    <row r="22" spans="1:22" x14ac:dyDescent="0.25">
      <c r="A22" s="18">
        <v>4</v>
      </c>
      <c r="B22" s="2" t="s">
        <v>47</v>
      </c>
      <c r="C22" s="18" t="s">
        <v>32</v>
      </c>
      <c r="D22" s="18">
        <v>250</v>
      </c>
      <c r="E22" s="16">
        <v>182.07</v>
      </c>
      <c r="F22" s="16">
        <v>275.52</v>
      </c>
      <c r="G22" s="16"/>
      <c r="H22" s="16"/>
      <c r="I22" s="16"/>
      <c r="J22" s="16">
        <v>326</v>
      </c>
      <c r="K22" s="16"/>
      <c r="L22" s="16"/>
      <c r="M22" s="16"/>
      <c r="N22" s="17"/>
      <c r="O22" s="17">
        <f t="shared" si="0"/>
        <v>261.19666666666666</v>
      </c>
      <c r="P22" s="18">
        <f t="shared" si="1"/>
        <v>3</v>
      </c>
      <c r="Q22" s="18">
        <f t="shared" si="2"/>
        <v>73.026225654441035</v>
      </c>
      <c r="R22" s="18">
        <f t="shared" si="3"/>
        <v>27.958329861703586</v>
      </c>
      <c r="S22" s="18" t="str">
        <f t="shared" si="4"/>
        <v>ОДНОРОДНЫЕ</v>
      </c>
      <c r="T22" s="17">
        <f t="shared" si="5"/>
        <v>65299.166666666664</v>
      </c>
    </row>
    <row r="23" spans="1:22" x14ac:dyDescent="0.25">
      <c r="A23" s="18">
        <v>5</v>
      </c>
      <c r="B23" s="2" t="s">
        <v>41</v>
      </c>
      <c r="C23" s="18" t="s">
        <v>32</v>
      </c>
      <c r="D23" s="18">
        <v>2</v>
      </c>
      <c r="E23" s="16">
        <v>29042.03</v>
      </c>
      <c r="F23" s="16"/>
      <c r="G23" s="16"/>
      <c r="H23" s="16"/>
      <c r="I23" s="16">
        <v>29560.777999999998</v>
      </c>
      <c r="J23" s="16"/>
      <c r="K23" s="16"/>
      <c r="L23" s="16"/>
      <c r="M23" s="16"/>
      <c r="N23" s="16">
        <v>29579</v>
      </c>
      <c r="O23" s="17">
        <f t="shared" si="0"/>
        <v>29393.935999999998</v>
      </c>
      <c r="P23" s="18">
        <f t="shared" si="1"/>
        <v>3</v>
      </c>
      <c r="Q23" s="18">
        <f t="shared" si="2"/>
        <v>304.89569519427482</v>
      </c>
      <c r="R23" s="18">
        <f t="shared" si="3"/>
        <v>1.037274134346196</v>
      </c>
      <c r="S23" s="18" t="str">
        <f t="shared" si="4"/>
        <v>ОДНОРОДНЫЕ</v>
      </c>
      <c r="T23" s="17">
        <f t="shared" si="5"/>
        <v>58787.871999999996</v>
      </c>
    </row>
    <row r="24" spans="1:22" x14ac:dyDescent="0.25">
      <c r="A24" s="18">
        <v>6</v>
      </c>
      <c r="B24" s="2" t="s">
        <v>42</v>
      </c>
      <c r="C24" s="18" t="s">
        <v>32</v>
      </c>
      <c r="D24" s="18">
        <v>50</v>
      </c>
      <c r="E24" s="16">
        <v>434.87</v>
      </c>
      <c r="F24" s="16">
        <v>445.95</v>
      </c>
      <c r="G24" s="16">
        <v>478.88</v>
      </c>
      <c r="H24" s="16"/>
      <c r="I24" s="16"/>
      <c r="J24" s="16"/>
      <c r="K24" s="16"/>
      <c r="L24" s="16"/>
      <c r="M24" s="16"/>
      <c r="N24" s="17"/>
      <c r="O24" s="17">
        <f t="shared" si="0"/>
        <v>453.23333333333329</v>
      </c>
      <c r="P24" s="18">
        <f t="shared" si="1"/>
        <v>3</v>
      </c>
      <c r="Q24" s="18">
        <f t="shared" si="2"/>
        <v>22.891160593847861</v>
      </c>
      <c r="R24" s="18">
        <f t="shared" si="3"/>
        <v>5.0506348298553796</v>
      </c>
      <c r="S24" s="18" t="str">
        <f t="shared" si="4"/>
        <v>ОДНОРОДНЫЕ</v>
      </c>
      <c r="T24" s="17">
        <f t="shared" si="5"/>
        <v>22661.666666666664</v>
      </c>
    </row>
    <row r="25" spans="1:22" x14ac:dyDescent="0.25">
      <c r="A25" s="18">
        <v>7</v>
      </c>
      <c r="B25" s="2" t="s">
        <v>42</v>
      </c>
      <c r="C25" s="18" t="s">
        <v>33</v>
      </c>
      <c r="D25" s="18">
        <v>30</v>
      </c>
      <c r="E25" s="16">
        <v>791</v>
      </c>
      <c r="F25" s="16"/>
      <c r="G25" s="16"/>
      <c r="H25" s="16"/>
      <c r="I25" s="16">
        <v>923.92600000000004</v>
      </c>
      <c r="J25" s="16"/>
      <c r="K25" s="16"/>
      <c r="L25" s="16"/>
      <c r="M25" s="16">
        <v>879</v>
      </c>
      <c r="N25" s="17"/>
      <c r="O25" s="17">
        <f t="shared" si="0"/>
        <v>864.64199999999994</v>
      </c>
      <c r="P25" s="18">
        <f t="shared" si="1"/>
        <v>3</v>
      </c>
      <c r="Q25" s="18">
        <f t="shared" si="2"/>
        <v>67.616155554719342</v>
      </c>
      <c r="R25" s="18">
        <f t="shared" si="3"/>
        <v>7.8201331365720552</v>
      </c>
      <c r="S25" s="18" t="str">
        <f t="shared" si="4"/>
        <v>ОДНОРОДНЫЕ</v>
      </c>
      <c r="T25" s="17">
        <f t="shared" si="5"/>
        <v>25939.26</v>
      </c>
    </row>
    <row r="26" spans="1:22" ht="30" x14ac:dyDescent="0.25">
      <c r="A26" s="18">
        <v>8</v>
      </c>
      <c r="B26" s="1" t="s">
        <v>43</v>
      </c>
      <c r="C26" s="18" t="s">
        <v>32</v>
      </c>
      <c r="D26" s="18">
        <v>10</v>
      </c>
      <c r="E26" s="16">
        <v>911.06</v>
      </c>
      <c r="F26" s="16">
        <v>936.16</v>
      </c>
      <c r="G26" s="16"/>
      <c r="H26" s="16"/>
      <c r="I26" s="16">
        <v>1039.8579999999999</v>
      </c>
      <c r="J26" s="16"/>
      <c r="K26" s="16"/>
      <c r="L26" s="16"/>
      <c r="M26" s="16"/>
      <c r="N26" s="17"/>
      <c r="O26" s="17">
        <f t="shared" si="0"/>
        <v>962.35933333333321</v>
      </c>
      <c r="P26" s="18">
        <f t="shared" si="1"/>
        <v>3</v>
      </c>
      <c r="Q26" s="18">
        <f t="shared" si="2"/>
        <v>68.279096371681234</v>
      </c>
      <c r="R26" s="18">
        <f t="shared" si="3"/>
        <v>7.094969000319483</v>
      </c>
      <c r="S26" s="18" t="str">
        <f t="shared" si="4"/>
        <v>ОДНОРОДНЫЕ</v>
      </c>
      <c r="T26" s="17">
        <f t="shared" si="5"/>
        <v>9623.5933333333323</v>
      </c>
    </row>
    <row r="27" spans="1:22" x14ac:dyDescent="0.25">
      <c r="A27" s="18">
        <v>9</v>
      </c>
      <c r="B27" s="2" t="s">
        <v>44</v>
      </c>
      <c r="C27" s="18" t="s">
        <v>32</v>
      </c>
      <c r="D27" s="18">
        <v>5</v>
      </c>
      <c r="E27" s="16">
        <v>3737.21</v>
      </c>
      <c r="F27" s="16">
        <v>3794</v>
      </c>
      <c r="G27" s="16"/>
      <c r="H27" s="16">
        <v>4065</v>
      </c>
      <c r="I27" s="16"/>
      <c r="J27" s="16"/>
      <c r="K27" s="16"/>
      <c r="L27" s="16"/>
      <c r="M27" s="16"/>
      <c r="N27" s="17"/>
      <c r="O27" s="17">
        <f t="shared" si="0"/>
        <v>3865.4033333333332</v>
      </c>
      <c r="P27" s="18">
        <f t="shared" si="1"/>
        <v>3</v>
      </c>
      <c r="Q27" s="18">
        <f t="shared" si="2"/>
        <v>175.17248081058088</v>
      </c>
      <c r="R27" s="18">
        <f t="shared" si="3"/>
        <v>4.5318034291526512</v>
      </c>
      <c r="S27" s="18" t="str">
        <f t="shared" si="4"/>
        <v>ОДНОРОДНЫЕ</v>
      </c>
      <c r="T27" s="17">
        <f t="shared" si="5"/>
        <v>19327.016666666666</v>
      </c>
    </row>
    <row r="28" spans="1:22" x14ac:dyDescent="0.25">
      <c r="A28" s="18">
        <v>10</v>
      </c>
      <c r="B28" s="2" t="s">
        <v>45</v>
      </c>
      <c r="C28" s="18" t="s">
        <v>32</v>
      </c>
      <c r="D28" s="18">
        <v>6</v>
      </c>
      <c r="E28" s="16">
        <v>133.5</v>
      </c>
      <c r="F28" s="16"/>
      <c r="G28" s="16"/>
      <c r="H28" s="16"/>
      <c r="I28" s="16"/>
      <c r="J28" s="16"/>
      <c r="K28" s="16">
        <v>180</v>
      </c>
      <c r="L28" s="16">
        <v>140</v>
      </c>
      <c r="M28" s="16"/>
      <c r="N28" s="17"/>
      <c r="O28" s="17">
        <f t="shared" si="0"/>
        <v>151.16666666666666</v>
      </c>
      <c r="P28" s="18">
        <f t="shared" si="1"/>
        <v>3</v>
      </c>
      <c r="Q28" s="18">
        <f t="shared" si="2"/>
        <v>25.181011364385977</v>
      </c>
      <c r="R28" s="18">
        <f t="shared" si="3"/>
        <v>16.657780395404174</v>
      </c>
      <c r="S28" s="18" t="str">
        <f t="shared" si="4"/>
        <v>ОДНОРОДНЫЕ</v>
      </c>
      <c r="T28" s="17">
        <f t="shared" si="5"/>
        <v>907</v>
      </c>
    </row>
    <row r="29" spans="1:22" x14ac:dyDescent="0.25">
      <c r="A29" s="18">
        <v>11</v>
      </c>
      <c r="B29" s="2" t="s">
        <v>46</v>
      </c>
      <c r="C29" s="18" t="s">
        <v>32</v>
      </c>
      <c r="D29" s="18">
        <v>15</v>
      </c>
      <c r="E29" s="16">
        <v>71.36</v>
      </c>
      <c r="F29" s="16">
        <v>72.569999999999993</v>
      </c>
      <c r="G29" s="16">
        <v>72.569999999999993</v>
      </c>
      <c r="H29" s="16"/>
      <c r="I29" s="16"/>
      <c r="J29" s="16"/>
      <c r="K29" s="16"/>
      <c r="L29" s="16"/>
      <c r="M29" s="16"/>
      <c r="N29" s="17"/>
      <c r="O29" s="17">
        <f t="shared" si="0"/>
        <v>72.166666666666671</v>
      </c>
      <c r="P29" s="18">
        <f t="shared" si="1"/>
        <v>3</v>
      </c>
      <c r="Q29" s="18">
        <f t="shared" si="2"/>
        <v>0.69859382571944362</v>
      </c>
      <c r="R29" s="18">
        <f t="shared" si="3"/>
        <v>0.96802839591608802</v>
      </c>
      <c r="S29" s="18" t="str">
        <f t="shared" si="4"/>
        <v>ОДНОРОДНЫЕ</v>
      </c>
      <c r="T29" s="17">
        <f t="shared" si="5"/>
        <v>1082.5</v>
      </c>
    </row>
    <row r="30" spans="1:22" ht="30" x14ac:dyDescent="0.25">
      <c r="A30" s="18">
        <v>12</v>
      </c>
      <c r="B30" s="1" t="s">
        <v>43</v>
      </c>
      <c r="C30" s="18" t="s">
        <v>32</v>
      </c>
      <c r="D30" s="18">
        <v>10</v>
      </c>
      <c r="E30" s="16">
        <v>488.42</v>
      </c>
      <c r="F30" s="16">
        <v>495.05</v>
      </c>
      <c r="G30" s="16"/>
      <c r="H30" s="16"/>
      <c r="I30" s="16">
        <v>488.416</v>
      </c>
      <c r="J30" s="16"/>
      <c r="K30" s="16"/>
      <c r="L30" s="16"/>
      <c r="M30" s="16"/>
      <c r="N30" s="17"/>
      <c r="O30" s="17">
        <f t="shared" si="0"/>
        <v>490.62866666666667</v>
      </c>
      <c r="P30" s="18">
        <f t="shared" si="1"/>
        <v>3</v>
      </c>
      <c r="Q30" s="18">
        <f t="shared" si="2"/>
        <v>3.8289875075969309</v>
      </c>
      <c r="R30" s="18">
        <f t="shared" si="3"/>
        <v>0.7804247423231685</v>
      </c>
      <c r="S30" s="18" t="str">
        <f t="shared" si="4"/>
        <v>ОДНОРОДНЫЕ</v>
      </c>
      <c r="T30" s="17">
        <f t="shared" si="5"/>
        <v>4906.2866666666669</v>
      </c>
    </row>
    <row r="31" spans="1:22" x14ac:dyDescent="0.25">
      <c r="A31" s="18">
        <v>13</v>
      </c>
      <c r="B31" s="1" t="s">
        <v>48</v>
      </c>
      <c r="C31" s="18" t="s">
        <v>32</v>
      </c>
      <c r="D31" s="18">
        <v>300</v>
      </c>
      <c r="E31" s="16">
        <v>442.03</v>
      </c>
      <c r="F31" s="16">
        <v>446.27</v>
      </c>
      <c r="G31" s="16">
        <v>459.38</v>
      </c>
      <c r="H31" s="16"/>
      <c r="I31" s="16"/>
      <c r="J31" s="16"/>
      <c r="K31" s="16"/>
      <c r="L31" s="16"/>
      <c r="M31" s="16"/>
      <c r="N31" s="17"/>
      <c r="O31" s="17">
        <f t="shared" si="0"/>
        <v>449.22666666666663</v>
      </c>
      <c r="P31" s="18">
        <f t="shared" si="1"/>
        <v>3</v>
      </c>
      <c r="Q31" s="18">
        <f t="shared" si="2"/>
        <v>9.045000460659665</v>
      </c>
      <c r="R31" s="18">
        <f t="shared" si="3"/>
        <v>2.0134602711310547</v>
      </c>
      <c r="S31" s="18" t="str">
        <f t="shared" si="4"/>
        <v>ОДНОРОДНЫЕ</v>
      </c>
      <c r="T31" s="17">
        <f t="shared" si="5"/>
        <v>134768</v>
      </c>
    </row>
    <row r="32" spans="1:22" x14ac:dyDescent="0.25">
      <c r="E32" s="9"/>
      <c r="F32" s="9"/>
      <c r="G32" s="9"/>
      <c r="U32" s="8"/>
      <c r="V32" s="3"/>
    </row>
    <row r="33" spans="1:22" x14ac:dyDescent="0.25">
      <c r="A33" s="27" t="s">
        <v>18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spans="1:22" x14ac:dyDescent="0.25">
      <c r="A34" s="28" t="s">
        <v>17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  <row r="35" spans="1:22" ht="1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1:22" s="14" customFormat="1" x14ac:dyDescent="0.25">
      <c r="A36" s="23" t="s">
        <v>58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4"/>
      <c r="V36" s="4"/>
    </row>
    <row r="37" spans="1:22" x14ac:dyDescent="0.25">
      <c r="S37" s="8"/>
    </row>
  </sheetData>
  <mergeCells count="18">
    <mergeCell ref="S17:S18"/>
    <mergeCell ref="A17:A18"/>
    <mergeCell ref="G3:T3"/>
    <mergeCell ref="B17:B18"/>
    <mergeCell ref="C17:D17"/>
    <mergeCell ref="Q11:R11"/>
    <mergeCell ref="A36:T36"/>
    <mergeCell ref="A35:T35"/>
    <mergeCell ref="B13:S13"/>
    <mergeCell ref="A33:T33"/>
    <mergeCell ref="A34:T34"/>
    <mergeCell ref="T17:T18"/>
    <mergeCell ref="A16:B16"/>
    <mergeCell ref="C16:D16"/>
    <mergeCell ref="O17:O18"/>
    <mergeCell ref="P17:P18"/>
    <mergeCell ref="Q17:Q18"/>
    <mergeCell ref="R17:R18"/>
  </mergeCells>
  <conditionalFormatting sqref="S19:S31">
    <cfRule type="containsText" dxfId="11" priority="82" operator="containsText" text="НЕ">
      <formula>NOT(ISERROR(SEARCH("НЕ",S19)))</formula>
    </cfRule>
    <cfRule type="containsText" dxfId="10" priority="83" operator="containsText" text="ОДНОРОДНЫЕ">
      <formula>NOT(ISERROR(SEARCH("ОДНОРОДНЫЕ",S19)))</formula>
    </cfRule>
    <cfRule type="containsText" dxfId="9" priority="84" operator="containsText" text="НЕОДНОРОДНЫЕ">
      <formula>NOT(ISERROR(SEARCH("НЕОДНОРОДНЫЕ",S19)))</formula>
    </cfRule>
  </conditionalFormatting>
  <conditionalFormatting sqref="S19:S31">
    <cfRule type="containsText" dxfId="8" priority="79" operator="containsText" text="НЕОДНОРОДНЫЕ">
      <formula>NOT(ISERROR(SEARCH("НЕОДНОРОДНЫЕ",S19)))</formula>
    </cfRule>
    <cfRule type="containsText" dxfId="7" priority="80" operator="containsText" text="ОДНОРОДНЫЕ">
      <formula>NOT(ISERROR(SEARCH("ОДНОРОДНЫЕ",S19)))</formula>
    </cfRule>
    <cfRule type="containsText" dxfId="6" priority="8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2024-06-24T03:30:30Z</dcterms:modified>
</cp:coreProperties>
</file>