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9" i="1" l="1"/>
  <c r="C16" i="1"/>
  <c r="P20" i="1" l="1"/>
  <c r="P21" i="1"/>
  <c r="P22" i="1"/>
  <c r="P19" i="1"/>
  <c r="Q19" i="1" s="1"/>
  <c r="O20" i="1"/>
  <c r="O21" i="1"/>
  <c r="O22" i="1"/>
  <c r="O19" i="1"/>
  <c r="N20" i="1"/>
  <c r="N21" i="1"/>
  <c r="N22" i="1"/>
  <c r="S20" i="1" l="1"/>
  <c r="S22" i="1"/>
  <c r="S21" i="1"/>
  <c r="Q21" i="1" l="1"/>
  <c r="R21" i="1" s="1"/>
  <c r="Q22" i="1"/>
  <c r="R22" i="1" s="1"/>
  <c r="Q20" i="1"/>
  <c r="R20" i="1" s="1"/>
  <c r="S19" i="1"/>
  <c r="R19" i="1" l="1"/>
</calcChain>
</file>

<file path=xl/sharedStrings.xml><?xml version="1.0" encoding="utf-8"?>
<sst xmlns="http://schemas.openxmlformats.org/spreadsheetml/2006/main" count="50" uniqueCount="40">
  <si>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</si>
  <si>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</si>
  <si>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</si>
  <si>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</si>
  <si>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</si>
  <si>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</si>
  <si>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</si>
  <si>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</si>
  <si>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</si>
  <si>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</si>
  <si>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</si>
  <si>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</si>
  <si>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</si>
  <si>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</si>
  <si>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</si>
  <si>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</si>
  <si>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</si>
  <si>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</si>
  <si>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</si>
  <si>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</si>
  <si>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</si>
  <si>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</si>
  <si>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</si>
  <si>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</si>
  <si>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</si>
  <si>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</si>
  <si>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</si>
  <si>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</si>
  <si>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</si>
  <si>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</si>
  <si>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</si>
  <si>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</si>
  <si>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</si>
  <si>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</si>
  <si>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285-24</t>
  </si>
  <si>
    <t>на поставку лекарственных препаратов фармацевтических прочих</t>
  </si>
  <si>
    <t>Система электронного заказа "ФармКомандир"  16.12.2024</t>
  </si>
  <si>
    <t>уп.</t>
  </si>
  <si>
    <t xml:space="preserve">Кетоаналоги аминокислот </t>
  </si>
  <si>
    <t>Начальная (максимальная) цена договора устанавливается в размере 263143,85 руб. (двести шестьдесят три тысячи сто сорок три рубля восемьдесят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</si>
</sst>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="85" zoomScaleNormal="85" zoomScalePageLayoutView="70" workbookViewId="0">
      <selection activeCell="N19" sqref="N19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19</v>
      </c>
    </row>
    <row r="2" spans="1:19" ht="14.45" customHeight="1" x14ac:dyDescent="0.25">
      <c r="S2" s="4" t="s">
        <v>20</v>
      </c>
    </row>
    <row r="3" spans="1:19" x14ac:dyDescent="0.25">
      <c r="G3" s="27" t="s">
        <v>35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22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21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34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13</v>
      </c>
    </row>
    <row r="8" spans="1:19" x14ac:dyDescent="0.25">
      <c r="S8" s="16" t="s">
        <v>16</v>
      </c>
    </row>
    <row r="9" spans="1:19" x14ac:dyDescent="0.25">
      <c r="S9" s="16" t="s">
        <v>14</v>
      </c>
    </row>
    <row r="11" spans="1:19" ht="28.9" customHeight="1" x14ac:dyDescent="0.25">
      <c r="P11" s="28" t="s">
        <v>29</v>
      </c>
      <c r="Q11" s="28"/>
      <c r="R11" s="17"/>
      <c r="S11" s="15" t="s">
        <v>30</v>
      </c>
    </row>
    <row r="13" spans="1:19" x14ac:dyDescent="0.25">
      <c r="B13" s="32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9" hidden="1" x14ac:dyDescent="0.25"/>
    <row r="16" spans="1:19" ht="75" x14ac:dyDescent="0.25">
      <c r="A16" s="36" t="s">
        <v>11</v>
      </c>
      <c r="B16" s="37"/>
      <c r="C16" s="38">
        <f>S19</f>
        <v>263143.84999999998</v>
      </c>
      <c r="D16" s="37"/>
      <c r="E16" s="22" t="s">
        <v>36</v>
      </c>
      <c r="F16" s="22" t="s">
        <v>36</v>
      </c>
      <c r="G16" s="22" t="s">
        <v>36</v>
      </c>
      <c r="H16" s="21"/>
      <c r="I16" s="21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25" t="s">
        <v>0</v>
      </c>
      <c r="B17" s="25" t="s">
        <v>1</v>
      </c>
      <c r="C17" s="25" t="s">
        <v>2</v>
      </c>
      <c r="D17" s="25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31</v>
      </c>
      <c r="L17" s="10" t="s">
        <v>32</v>
      </c>
      <c r="M17" s="10" t="s">
        <v>33</v>
      </c>
      <c r="N17" s="39" t="s">
        <v>12</v>
      </c>
      <c r="O17" s="25" t="s">
        <v>8</v>
      </c>
      <c r="P17" s="25" t="s">
        <v>9</v>
      </c>
      <c r="Q17" s="25" t="s">
        <v>10</v>
      </c>
      <c r="R17" s="25" t="s">
        <v>6</v>
      </c>
      <c r="S17" s="35" t="s">
        <v>7</v>
      </c>
    </row>
    <row r="18" spans="1:21" x14ac:dyDescent="0.25">
      <c r="A18" s="26"/>
      <c r="B18" s="26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0"/>
      <c r="O18" s="25"/>
      <c r="P18" s="25"/>
      <c r="Q18" s="25"/>
      <c r="R18" s="25"/>
      <c r="S18" s="35"/>
    </row>
    <row r="19" spans="1:21" x14ac:dyDescent="0.25">
      <c r="A19" s="11">
        <v>1</v>
      </c>
      <c r="B19" s="42" t="s">
        <v>38</v>
      </c>
      <c r="C19" s="41" t="s">
        <v>37</v>
      </c>
      <c r="D19" s="41">
        <v>85</v>
      </c>
      <c r="E19" s="22">
        <v>3004</v>
      </c>
      <c r="F19" s="22">
        <v>3092.57</v>
      </c>
      <c r="G19" s="22">
        <v>3190.87</v>
      </c>
      <c r="H19" s="8"/>
      <c r="I19" s="8"/>
      <c r="J19" s="8"/>
      <c r="K19" s="8"/>
      <c r="L19" s="8"/>
      <c r="M19" s="10"/>
      <c r="N19" s="10">
        <f>ROUND(AVERAGE(E19:I19),2)</f>
        <v>3095.81</v>
      </c>
      <c r="O19" s="13">
        <f xml:space="preserve"> COUNT(E19:M19)</f>
        <v>3</v>
      </c>
      <c r="P19" s="13">
        <f>STDEV(E19:I19)</f>
        <v>93.477209165300408</v>
      </c>
      <c r="Q19" s="13">
        <f>P19/N19*100</f>
        <v>3.0194750054202428</v>
      </c>
      <c r="R19" s="13" t="str">
        <f t="shared" ref="R19:R22" si="0">IF(Q19&lt;33,"ОДНОРОДНЫЕ","НЕОДНОРОДНЫЕ")</f>
        <v>ОДНОРОДНЫЕ</v>
      </c>
      <c r="S19" s="10">
        <f t="shared" ref="S19:S22" si="1">D19*N19</f>
        <v>263143.84999999998</v>
      </c>
    </row>
    <row r="20" spans="1:21" hidden="1" x14ac:dyDescent="0.25">
      <c r="A20" s="11">
        <v>2</v>
      </c>
      <c r="B20" s="20"/>
      <c r="C20" s="18"/>
      <c r="D20" s="19"/>
      <c r="E20" s="8"/>
      <c r="F20" s="8"/>
      <c r="G20" s="8"/>
      <c r="H20" s="8"/>
      <c r="I20" s="8"/>
      <c r="J20" s="8"/>
      <c r="K20" s="8"/>
      <c r="L20" s="8"/>
      <c r="M20" s="10"/>
      <c r="N20" s="23" t="e">
        <f t="shared" ref="N20:N22" si="2">ROUND(AVERAGE(E20:I20),2)</f>
        <v>#DIV/0!</v>
      </c>
      <c r="O20" s="24">
        <f t="shared" ref="O20:O22" si="3" xml:space="preserve"> COUNT(E20:M20)</f>
        <v>0</v>
      </c>
      <c r="P20" s="24" t="e">
        <f t="shared" ref="P20:P22" si="4">STDEV(E20:I20)</f>
        <v>#DIV/0!</v>
      </c>
      <c r="Q20" s="13" t="e">
        <f t="shared" ref="Q20:Q22" si="5">P20/N20*100</f>
        <v>#DIV/0!</v>
      </c>
      <c r="R20" s="13" t="e">
        <f t="shared" si="0"/>
        <v>#DIV/0!</v>
      </c>
      <c r="S20" s="10" t="e">
        <f t="shared" si="1"/>
        <v>#DIV/0!</v>
      </c>
    </row>
    <row r="21" spans="1:21" hidden="1" x14ac:dyDescent="0.25">
      <c r="A21" s="11">
        <v>3</v>
      </c>
      <c r="B21" s="20"/>
      <c r="C21" s="18"/>
      <c r="D21" s="19"/>
      <c r="E21" s="8"/>
      <c r="F21" s="8"/>
      <c r="G21" s="8"/>
      <c r="H21" s="8"/>
      <c r="I21" s="8"/>
      <c r="J21" s="8"/>
      <c r="K21" s="8"/>
      <c r="L21" s="8"/>
      <c r="M21" s="10"/>
      <c r="N21" s="23" t="e">
        <f t="shared" si="2"/>
        <v>#DIV/0!</v>
      </c>
      <c r="O21" s="24">
        <f t="shared" si="3"/>
        <v>0</v>
      </c>
      <c r="P21" s="24" t="e">
        <f t="shared" si="4"/>
        <v>#DIV/0!</v>
      </c>
      <c r="Q21" s="13" t="e">
        <f t="shared" si="5"/>
        <v>#DIV/0!</v>
      </c>
      <c r="R21" s="13" t="e">
        <f t="shared" si="0"/>
        <v>#DIV/0!</v>
      </c>
      <c r="S21" s="10" t="e">
        <f t="shared" si="1"/>
        <v>#DIV/0!</v>
      </c>
    </row>
    <row r="22" spans="1:21" hidden="1" x14ac:dyDescent="0.25">
      <c r="A22" s="11">
        <v>4</v>
      </c>
      <c r="B22" s="20"/>
      <c r="C22" s="18"/>
      <c r="D22" s="19"/>
      <c r="E22" s="8"/>
      <c r="F22" s="8"/>
      <c r="G22" s="8"/>
      <c r="H22" s="8"/>
      <c r="I22" s="8"/>
      <c r="J22" s="8"/>
      <c r="K22" s="8"/>
      <c r="L22" s="8"/>
      <c r="M22" s="10"/>
      <c r="N22" s="23" t="e">
        <f t="shared" si="2"/>
        <v>#DIV/0!</v>
      </c>
      <c r="O22" s="24">
        <f t="shared" si="3"/>
        <v>0</v>
      </c>
      <c r="P22" s="24" t="e">
        <f t="shared" si="4"/>
        <v>#DIV/0!</v>
      </c>
      <c r="Q22" s="13" t="e">
        <f t="shared" si="5"/>
        <v>#DIV/0!</v>
      </c>
      <c r="R22" s="13" t="e">
        <f t="shared" si="0"/>
        <v>#DIV/0!</v>
      </c>
      <c r="S22" s="10" t="e">
        <f t="shared" si="1"/>
        <v>#DIV/0!</v>
      </c>
    </row>
    <row r="23" spans="1:21" x14ac:dyDescent="0.25">
      <c r="E23" s="9"/>
      <c r="F23" s="9"/>
      <c r="G23" s="9"/>
      <c r="T23" s="6"/>
      <c r="U23" s="1"/>
    </row>
    <row r="24" spans="1:21" x14ac:dyDescent="0.25">
      <c r="A24" s="33" t="s">
        <v>18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U24" s="6"/>
    </row>
    <row r="25" spans="1:21" x14ac:dyDescent="0.25">
      <c r="A25" s="34" t="s">
        <v>17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21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6"/>
    </row>
    <row r="27" spans="1:21" s="17" customFormat="1" x14ac:dyDescent="0.25">
      <c r="A27" s="29" t="s">
        <v>39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"/>
      <c r="U27" s="2"/>
    </row>
    <row r="28" spans="1:21" x14ac:dyDescent="0.25">
      <c r="Q28" s="6"/>
      <c r="R28" s="6"/>
    </row>
  </sheetData>
  <mergeCells count="18">
    <mergeCell ref="G3:S3"/>
    <mergeCell ref="B17:B18"/>
    <mergeCell ref="C17:D17"/>
    <mergeCell ref="P11:Q11"/>
    <mergeCell ref="A27:S27"/>
    <mergeCell ref="A26:S26"/>
    <mergeCell ref="B13:R13"/>
    <mergeCell ref="A24:S24"/>
    <mergeCell ref="A25:S25"/>
    <mergeCell ref="S17:S18"/>
    <mergeCell ref="A16:B16"/>
    <mergeCell ref="C16:D16"/>
    <mergeCell ref="N17:N18"/>
    <mergeCell ref="O17:O18"/>
    <mergeCell ref="P17:P18"/>
    <mergeCell ref="Q17:Q18"/>
    <mergeCell ref="R17:R18"/>
    <mergeCell ref="A17:A18"/>
  </mergeCells>
  <conditionalFormatting sqref="R19">
    <cfRule type="containsText" dxfId="23" priority="34" operator="containsText" text="НЕ">
      <formula>NOT(ISERROR(SEARCH("НЕ",R19)))</formula>
    </cfRule>
    <cfRule type="containsText" dxfId="22" priority="35" operator="containsText" text="ОДНОРОДНЫЕ">
      <formula>NOT(ISERROR(SEARCH("ОДНОРОДНЫЕ",R19)))</formula>
    </cfRule>
    <cfRule type="containsText" dxfId="21" priority="36" operator="containsText" text="НЕОДНОРОДНЫЕ">
      <formula>NOT(ISERROR(SEARCH("НЕОДНОРОДНЫЕ",R19)))</formula>
    </cfRule>
  </conditionalFormatting>
  <conditionalFormatting sqref="R19">
    <cfRule type="containsText" dxfId="20" priority="31" operator="containsText" text="НЕОДНОРОДНЫЕ">
      <formula>NOT(ISERROR(SEARCH("НЕОДНОРОДНЫЕ",R19)))</formula>
    </cfRule>
    <cfRule type="containsText" dxfId="19" priority="32" operator="containsText" text="ОДНОРОДНЫЕ">
      <formula>NOT(ISERROR(SEARCH("ОДНОРОДНЫЕ",R19)))</formula>
    </cfRule>
    <cfRule type="containsText" dxfId="18" priority="33" operator="containsText" text="НЕОДНОРОДНЫЕ">
      <formula>NOT(ISERROR(SEARCH("НЕОДНОРОДНЫЕ",R19)))</formula>
    </cfRule>
  </conditionalFormatting>
  <conditionalFormatting sqref="R22">
    <cfRule type="containsText" dxfId="17" priority="22" operator="containsText" text="НЕ">
      <formula>NOT(ISERROR(SEARCH("НЕ",R22)))</formula>
    </cfRule>
    <cfRule type="containsText" dxfId="16" priority="23" operator="containsText" text="ОДНОРОДНЫЕ">
      <formula>NOT(ISERROR(SEARCH("ОДНОРОДНЫЕ",R22)))</formula>
    </cfRule>
    <cfRule type="containsText" dxfId="15" priority="24" operator="containsText" text="НЕОДНОРОДНЫЕ">
      <formula>NOT(ISERROR(SEARCH("НЕОДНОРОДНЫЕ",R22)))</formula>
    </cfRule>
  </conditionalFormatting>
  <conditionalFormatting sqref="R22">
    <cfRule type="containsText" dxfId="14" priority="19" operator="containsText" text="НЕОДНОРОДНЫЕ">
      <formula>NOT(ISERROR(SEARCH("НЕОДНОРОДНЫЕ",R22)))</formula>
    </cfRule>
    <cfRule type="containsText" dxfId="13" priority="20" operator="containsText" text="ОДНОРОДНЫЕ">
      <formula>NOT(ISERROR(SEARCH("ОДНОРОДНЫЕ",R22)))</formula>
    </cfRule>
    <cfRule type="containsText" dxfId="12" priority="21" operator="containsText" text="НЕОДНОРОДНЫЕ">
      <formula>NOT(ISERROR(SEARCH("НЕОДНОРОДНЫЕ",R22)))</formula>
    </cfRule>
  </conditionalFormatting>
  <conditionalFormatting sqref="R21">
    <cfRule type="containsText" dxfId="11" priority="16" operator="containsText" text="НЕ">
      <formula>NOT(ISERROR(SEARCH("НЕ",R21)))</formula>
    </cfRule>
    <cfRule type="containsText" dxfId="10" priority="17" operator="containsText" text="ОДНОРОДНЫЕ">
      <formula>NOT(ISERROR(SEARCH("ОДНОРОДНЫЕ",R21)))</formula>
    </cfRule>
    <cfRule type="containsText" dxfId="9" priority="18" operator="containsText" text="НЕОДНОРОДНЫЕ">
      <formula>NOT(ISERROR(SEARCH("НЕОДНОРОДНЫЕ",R21)))</formula>
    </cfRule>
  </conditionalFormatting>
  <conditionalFormatting sqref="R21">
    <cfRule type="containsText" dxfId="8" priority="13" operator="containsText" text="НЕОДНОРОДНЫЕ">
      <formula>NOT(ISERROR(SEARCH("НЕОДНОРОДНЫЕ",R21)))</formula>
    </cfRule>
    <cfRule type="containsText" dxfId="7" priority="14" operator="containsText" text="ОДНОРОДНЫЕ">
      <formula>NOT(ISERROR(SEARCH("ОДНОРОДНЫЕ",R21)))</formula>
    </cfRule>
    <cfRule type="containsText" dxfId="6" priority="15" operator="containsText" text="НЕОДНОРОДНЫЕ">
      <formula>NOT(ISERROR(SEARCH("НЕОДНОРОДНЫЕ",R21)))</formula>
    </cfRule>
  </conditionalFormatting>
  <conditionalFormatting sqref="R20">
    <cfRule type="containsText" dxfId="5" priority="10" operator="containsText" text="НЕ">
      <formula>NOT(ISERROR(SEARCH("НЕ",R20)))</formula>
    </cfRule>
    <cfRule type="containsText" dxfId="4" priority="11" operator="containsText" text="ОДНОРОДНЫЕ">
      <formula>NOT(ISERROR(SEARCH("ОДНОРОДНЫЕ",R20)))</formula>
    </cfRule>
    <cfRule type="containsText" dxfId="3" priority="12" operator="containsText" text="НЕОДНОРОДНЫЕ">
      <formula>NOT(ISERROR(SEARCH("НЕОДНОРОДНЫЕ",R20)))</formula>
    </cfRule>
  </conditionalFormatting>
  <conditionalFormatting sqref="R20">
    <cfRule type="containsText" dxfId="2" priority="7" operator="containsText" text="НЕОДНОРОДНЫЕ">
      <formula>NOT(ISERROR(SEARCH("НЕОДНОРОДНЫЕ",R20)))</formula>
    </cfRule>
    <cfRule type="containsText" dxfId="1" priority="8" operator="containsText" text="ОДНОРОДНЫЕ">
      <formula>NOT(ISERROR(SEARCH("ОДНОРОДНЫЕ",R20)))</formula>
    </cfRule>
    <cfRule type="containsText" dxfId="0" priority="9" operator="containsText" text="НЕОДНОРОДНЫЕ">
      <formula>NOT(ISERROR(SEARCH("НЕОДНОРОДНЫЕ",R20)))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  <ignoredErrors>
    <ignoredError sqref="N20:N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2024-12-20T07:22:30Z</dcterms:modified>
</cp:coreProperties>
</file>