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17" i="1"/>
  <c r="E30" i="1" l="1"/>
  <c r="G30" i="1"/>
  <c r="F30" i="1"/>
  <c r="L26" i="1" l="1"/>
  <c r="K26" i="1"/>
  <c r="J26" i="1"/>
  <c r="O26" i="1" s="1"/>
  <c r="L22" i="1"/>
  <c r="K22" i="1"/>
  <c r="O22" i="1"/>
  <c r="L21" i="1"/>
  <c r="K21" i="1"/>
  <c r="O21" i="1"/>
  <c r="L20" i="1"/>
  <c r="K20" i="1"/>
  <c r="O20" i="1"/>
  <c r="L29" i="1"/>
  <c r="K29" i="1"/>
  <c r="J29" i="1"/>
  <c r="O29" i="1" s="1"/>
  <c r="L28" i="1"/>
  <c r="K28" i="1"/>
  <c r="J28" i="1"/>
  <c r="O28" i="1" s="1"/>
  <c r="L27" i="1"/>
  <c r="K27" i="1"/>
  <c r="J27" i="1"/>
  <c r="O27" i="1" s="1"/>
  <c r="L25" i="1"/>
  <c r="K25" i="1"/>
  <c r="J25" i="1"/>
  <c r="O25" i="1" s="1"/>
  <c r="L24" i="1"/>
  <c r="K24" i="1"/>
  <c r="J24" i="1"/>
  <c r="O24" i="1" s="1"/>
  <c r="L18" i="1"/>
  <c r="K18" i="1"/>
  <c r="O18" i="1"/>
  <c r="O19" i="1"/>
  <c r="K19" i="1"/>
  <c r="L19" i="1"/>
  <c r="J23" i="1"/>
  <c r="O23" i="1" s="1"/>
  <c r="K23" i="1"/>
  <c r="L23" i="1"/>
  <c r="L17" i="1"/>
  <c r="K17" i="1"/>
  <c r="M20" i="1" l="1"/>
  <c r="N20" i="1" s="1"/>
  <c r="M26" i="1"/>
  <c r="N26" i="1" s="1"/>
  <c r="M21" i="1"/>
  <c r="N21" i="1" s="1"/>
  <c r="M29" i="1"/>
  <c r="N29" i="1" s="1"/>
  <c r="M22" i="1"/>
  <c r="N22" i="1" s="1"/>
  <c r="M28" i="1"/>
  <c r="N28" i="1" s="1"/>
  <c r="M25" i="1"/>
  <c r="N25" i="1" s="1"/>
  <c r="M27" i="1"/>
  <c r="N27" i="1" s="1"/>
  <c r="M18" i="1"/>
  <c r="N18" i="1" s="1"/>
  <c r="M24" i="1"/>
  <c r="N24" i="1" s="1"/>
  <c r="M19" i="1"/>
  <c r="N19" i="1" s="1"/>
  <c r="M23" i="1"/>
  <c r="N23" i="1" s="1"/>
  <c r="M17" i="1"/>
  <c r="N17" i="1" s="1"/>
  <c r="O17" i="1"/>
  <c r="C14" i="1" s="1"/>
</calcChain>
</file>

<file path=xl/sharedStrings.xml><?xml version="1.0" encoding="utf-8"?>
<sst xmlns="http://schemas.openxmlformats.org/spreadsheetml/2006/main" count="51" uniqueCount="42">
  <si>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</si>
  <si>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</si>
  <si>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</si>
  <si>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</si>
  <si>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</si>
  <si>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</si>
  <si>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</si>
  <si>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</si>
  <si>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</si>
  <si>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</si>
  <si>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</si>
  <si>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</si>
  <si>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</si>
  <si>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</si>
  <si>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</si>
  <si>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</si>
  <si>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</si>
  <si>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</si>
  <si>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</si>
  <si>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</si>
  <si>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</si>
  <si>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</si>
  <si>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</si>
  <si>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</si>
  <si>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</si>
  <si>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</si>
  <si>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</si>
  <si>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</si>
  <si>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</si>
  <si>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Антитела класса IgG к вирусу краснухи</t>
  </si>
  <si>
    <t>Антитела класса IgМ к вирусу краснухи</t>
  </si>
  <si>
    <t>Хламидия трахоматис качественное определение ДНК</t>
  </si>
  <si>
    <t>Количественное определения  ДНК вируса гепатита В</t>
  </si>
  <si>
    <t>Количественное определения  РНК вируса гепатита С</t>
  </si>
  <si>
    <t>Усл.ед.</t>
  </si>
  <si>
    <t>Скрин-титр ВПЧ - выявление и количественное определение ДНК вирусов папилломы человека (ВКР) HPV 16, 31, 33, 35, 52, 58 (без типирования), 18, 39, 45, 59 (без типирования), HPV 56, HPV 51, HPV 68, и низкого канцерогенного риска</t>
  </si>
  <si>
    <t>КП вх.3087 от 05.12.2024</t>
  </si>
  <si>
    <t>на оказание услуг по проведению лабораторных исследований путем запроса котировок в электронной форме</t>
  </si>
  <si>
    <t>№  272-24</t>
  </si>
  <si>
    <t>КП вх.3160 от 11.12.2024</t>
  </si>
  <si>
    <t>КП вх.3138 от 09.12.2024</t>
  </si>
  <si>
    <t>Начальная (максимальная) цена договора устанавливается в размере 1044948,90 руб. (один миллион сорок четыре тысячи девятьсот сорок восемь рублей девяносто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</si>
</sst>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4" zoomScale="85" zoomScaleNormal="85" zoomScalePageLayoutView="70" workbookViewId="0">
      <selection activeCell="N38" sqref="N38:N41"/>
    </sheetView>
  </sheetViews>
  <sheetFormatPr defaultRowHeight="15" x14ac:dyDescent="0.25"/>
  <cols>
    <col min="1" max="1" width="6" style="2" customWidth="1"/>
    <col min="2" max="2" width="42.7109375" style="2" customWidth="1"/>
    <col min="3" max="4" width="9.140625" style="2"/>
    <col min="5" max="7" width="15.85546875" style="3" customWidth="1"/>
    <col min="8" max="8" width="12.7109375" style="3" hidden="1" customWidth="1"/>
    <col min="9" max="9" width="9.855468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.7109375" style="2" customWidth="1"/>
    <col min="15" max="15" width="13.28515625" style="3" customWidth="1"/>
    <col min="16" max="17" width="9.140625" style="1"/>
    <col min="18" max="18" width="9.7109375" style="1" bestFit="1" customWidth="1"/>
    <col min="19" max="16384" width="9.140625" style="1"/>
  </cols>
  <sheetData>
    <row r="1" spans="1:15" x14ac:dyDescent="0.25">
      <c r="A1" s="8"/>
      <c r="B1" s="8"/>
      <c r="C1" s="8"/>
      <c r="D1" s="8"/>
      <c r="E1" s="9"/>
      <c r="F1" s="9"/>
      <c r="G1" s="9"/>
      <c r="H1" s="9"/>
      <c r="I1" s="9"/>
      <c r="J1" s="9"/>
      <c r="K1" s="8"/>
      <c r="L1" s="8"/>
      <c r="M1" s="8"/>
      <c r="N1" s="8"/>
      <c r="O1" s="10" t="s">
        <v>27</v>
      </c>
    </row>
    <row r="2" spans="1:15" x14ac:dyDescent="0.25">
      <c r="A2" s="8"/>
      <c r="B2" s="8"/>
      <c r="C2" s="8"/>
      <c r="D2" s="8"/>
      <c r="E2" s="9"/>
      <c r="F2" s="9"/>
      <c r="G2" s="9"/>
      <c r="H2" s="9"/>
      <c r="I2" s="9"/>
      <c r="J2" s="9"/>
      <c r="K2" s="8"/>
      <c r="L2" s="8"/>
      <c r="M2" s="8"/>
      <c r="N2" s="8"/>
      <c r="O2" s="10" t="s">
        <v>28</v>
      </c>
    </row>
    <row r="3" spans="1:15" x14ac:dyDescent="0.25">
      <c r="A3" s="8"/>
      <c r="B3" s="8"/>
      <c r="C3" s="8"/>
      <c r="D3" s="8"/>
      <c r="E3" s="9"/>
      <c r="F3" s="9"/>
      <c r="G3" s="9"/>
      <c r="H3" s="9"/>
      <c r="I3" s="9"/>
      <c r="J3" s="9"/>
      <c r="K3" s="8"/>
      <c r="L3" s="8"/>
      <c r="M3" s="8"/>
      <c r="N3" s="8"/>
      <c r="O3" s="10" t="s">
        <v>37</v>
      </c>
    </row>
    <row r="4" spans="1:15" x14ac:dyDescent="0.25">
      <c r="A4" s="8"/>
      <c r="B4" s="8"/>
      <c r="C4" s="8"/>
      <c r="D4" s="8"/>
      <c r="E4" s="9"/>
      <c r="F4" s="9"/>
      <c r="G4" s="9"/>
      <c r="H4" s="9"/>
      <c r="I4" s="9"/>
      <c r="J4" s="9"/>
      <c r="K4" s="8"/>
      <c r="L4" s="8"/>
      <c r="M4" s="8"/>
      <c r="N4" s="8"/>
      <c r="O4" s="27" t="s">
        <v>38</v>
      </c>
    </row>
    <row r="5" spans="1:15" s="5" customFormat="1" x14ac:dyDescent="0.25">
      <c r="A5" s="8"/>
      <c r="B5" s="8"/>
      <c r="C5" s="8"/>
      <c r="D5" s="8"/>
      <c r="E5" s="9"/>
      <c r="F5" s="9"/>
      <c r="G5" s="9"/>
      <c r="H5" s="9"/>
      <c r="I5" s="9"/>
      <c r="J5" s="9"/>
      <c r="K5" s="8"/>
      <c r="L5" s="8"/>
      <c r="M5" s="8"/>
      <c r="N5" s="8"/>
      <c r="O5" s="11" t="s">
        <v>16</v>
      </c>
    </row>
    <row r="6" spans="1:15" s="5" customFormat="1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8"/>
      <c r="L6" s="8"/>
      <c r="M6" s="8"/>
      <c r="N6" s="8"/>
      <c r="O6" s="12" t="s">
        <v>21</v>
      </c>
    </row>
    <row r="7" spans="1:15" s="5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2" t="s">
        <v>17</v>
      </c>
    </row>
    <row r="8" spans="1:15" s="5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9"/>
    </row>
    <row r="9" spans="1:15" s="5" customFormat="1" ht="28.9" customHeigh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38" t="s">
        <v>20</v>
      </c>
      <c r="M9" s="38"/>
      <c r="N9" s="8"/>
      <c r="O9" s="9" t="s">
        <v>18</v>
      </c>
    </row>
    <row r="10" spans="1:15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x14ac:dyDescent="0.25">
      <c r="A11" s="8"/>
      <c r="B11" s="38" t="s">
        <v>19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9"/>
    </row>
    <row r="12" spans="1:15" hidden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8"/>
      <c r="M13" s="8"/>
      <c r="N13" s="8"/>
      <c r="O13" s="9"/>
    </row>
    <row r="14" spans="1:15" s="4" customFormat="1" ht="45" customHeight="1" x14ac:dyDescent="0.25">
      <c r="A14" s="36" t="s">
        <v>14</v>
      </c>
      <c r="B14" s="36"/>
      <c r="C14" s="40">
        <f>SUMIF(O17:O22,"&gt;0")</f>
        <v>1044948.9</v>
      </c>
      <c r="D14" s="36"/>
      <c r="E14" s="30" t="s">
        <v>36</v>
      </c>
      <c r="F14" s="30" t="s">
        <v>40</v>
      </c>
      <c r="G14" s="35" t="s">
        <v>39</v>
      </c>
      <c r="H14" s="13"/>
      <c r="I14" s="14"/>
      <c r="J14" s="14"/>
      <c r="K14" s="15"/>
      <c r="L14" s="15"/>
      <c r="M14" s="15"/>
      <c r="N14" s="15"/>
      <c r="O14" s="14"/>
    </row>
    <row r="15" spans="1:15" s="4" customFormat="1" ht="30" customHeight="1" x14ac:dyDescent="0.25">
      <c r="A15" s="36" t="s">
        <v>0</v>
      </c>
      <c r="B15" s="36" t="s">
        <v>1</v>
      </c>
      <c r="C15" s="36" t="s">
        <v>2</v>
      </c>
      <c r="D15" s="36"/>
      <c r="E15" s="14" t="s">
        <v>5</v>
      </c>
      <c r="F15" s="14" t="s">
        <v>7</v>
      </c>
      <c r="G15" s="14" t="s">
        <v>8</v>
      </c>
      <c r="H15" s="14" t="s">
        <v>22</v>
      </c>
      <c r="I15" s="14" t="s">
        <v>23</v>
      </c>
      <c r="J15" s="40" t="s">
        <v>15</v>
      </c>
      <c r="K15" s="36" t="s">
        <v>11</v>
      </c>
      <c r="L15" s="36" t="s">
        <v>12</v>
      </c>
      <c r="M15" s="36" t="s">
        <v>13</v>
      </c>
      <c r="N15" s="36" t="s">
        <v>9</v>
      </c>
      <c r="O15" s="40" t="s">
        <v>10</v>
      </c>
    </row>
    <row r="16" spans="1:15" s="4" customFormat="1" ht="30" x14ac:dyDescent="0.25">
      <c r="A16" s="36"/>
      <c r="B16" s="41"/>
      <c r="C16" s="15" t="s">
        <v>3</v>
      </c>
      <c r="D16" s="15" t="s">
        <v>4</v>
      </c>
      <c r="E16" s="14" t="s">
        <v>6</v>
      </c>
      <c r="F16" s="14" t="s">
        <v>6</v>
      </c>
      <c r="G16" s="14" t="s">
        <v>6</v>
      </c>
      <c r="H16" s="14" t="s">
        <v>6</v>
      </c>
      <c r="I16" s="14" t="s">
        <v>6</v>
      </c>
      <c r="J16" s="40"/>
      <c r="K16" s="36"/>
      <c r="L16" s="36"/>
      <c r="M16" s="36"/>
      <c r="N16" s="36"/>
      <c r="O16" s="40"/>
    </row>
    <row r="17" spans="1:15" s="6" customFormat="1" ht="33.6" customHeight="1" x14ac:dyDescent="0.25">
      <c r="A17" s="31">
        <v>1</v>
      </c>
      <c r="B17" s="16" t="s">
        <v>29</v>
      </c>
      <c r="C17" s="32" t="s">
        <v>34</v>
      </c>
      <c r="D17" s="17">
        <v>200</v>
      </c>
      <c r="E17" s="18">
        <v>285</v>
      </c>
      <c r="F17" s="14">
        <v>300</v>
      </c>
      <c r="G17" s="29">
        <v>265</v>
      </c>
      <c r="H17" s="14"/>
      <c r="I17" s="14"/>
      <c r="J17" s="14">
        <f>ROUND(AVERAGE(E17:I17),2)</f>
        <v>283.33</v>
      </c>
      <c r="K17" s="15">
        <f t="shared" ref="K17:K18" si="0">COUNT(E17:I17)</f>
        <v>3</v>
      </c>
      <c r="L17" s="15">
        <f t="shared" ref="L17:L18" si="1">STDEV(E17:I17)</f>
        <v>17.559422921421231</v>
      </c>
      <c r="M17" s="15">
        <f t="shared" ref="M17:M18" si="2">L17/J17*100</f>
        <v>6.1975162959874464</v>
      </c>
      <c r="N17" s="15" t="str">
        <f t="shared" ref="N17:N18" si="3">IF(M17&lt;33,"ОДНОРОДНЫЕ","НЕОДНОРОДНЫЕ")</f>
        <v>ОДНОРОДНЫЕ</v>
      </c>
      <c r="O17" s="14">
        <f t="shared" ref="O17:O18" si="4">D17*J17</f>
        <v>56666</v>
      </c>
    </row>
    <row r="18" spans="1:15" s="6" customFormat="1" ht="28.9" customHeight="1" x14ac:dyDescent="0.25">
      <c r="A18" s="31">
        <v>2</v>
      </c>
      <c r="B18" s="16" t="s">
        <v>30</v>
      </c>
      <c r="C18" s="32" t="s">
        <v>34</v>
      </c>
      <c r="D18" s="17">
        <v>200</v>
      </c>
      <c r="E18" s="18">
        <v>355</v>
      </c>
      <c r="F18" s="14">
        <v>315</v>
      </c>
      <c r="G18" s="29">
        <v>300</v>
      </c>
      <c r="H18" s="14"/>
      <c r="I18" s="14"/>
      <c r="J18" s="34">
        <f t="shared" ref="J18:J22" si="5">ROUND(AVERAGE(E18:I18),2)</f>
        <v>323.33</v>
      </c>
      <c r="K18" s="15">
        <f t="shared" si="0"/>
        <v>3</v>
      </c>
      <c r="L18" s="15">
        <f t="shared" si="1"/>
        <v>28.431203515386635</v>
      </c>
      <c r="M18" s="15">
        <f t="shared" si="2"/>
        <v>8.793246378432757</v>
      </c>
      <c r="N18" s="15" t="str">
        <f t="shared" si="3"/>
        <v>ОДНОРОДНЫЕ</v>
      </c>
      <c r="O18" s="14">
        <f t="shared" si="4"/>
        <v>64666</v>
      </c>
    </row>
    <row r="19" spans="1:15" s="6" customFormat="1" ht="30" customHeight="1" x14ac:dyDescent="0.25">
      <c r="A19" s="31">
        <v>3</v>
      </c>
      <c r="B19" s="16" t="s">
        <v>31</v>
      </c>
      <c r="C19" s="32" t="s">
        <v>34</v>
      </c>
      <c r="D19" s="17">
        <v>900</v>
      </c>
      <c r="E19" s="18">
        <v>230</v>
      </c>
      <c r="F19" s="14">
        <v>230</v>
      </c>
      <c r="G19" s="29">
        <v>210</v>
      </c>
      <c r="H19" s="14"/>
      <c r="I19" s="14"/>
      <c r="J19" s="34">
        <f t="shared" si="5"/>
        <v>223.33</v>
      </c>
      <c r="K19" s="15">
        <f>COUNT(E19:I19)</f>
        <v>3</v>
      </c>
      <c r="L19" s="15">
        <f>STDEV(E19:I19)</f>
        <v>11.547005383792515</v>
      </c>
      <c r="M19" s="15">
        <f>L19/J19*100</f>
        <v>5.1703780879382588</v>
      </c>
      <c r="N19" s="15" t="str">
        <f>IF(M19&lt;33,"ОДНОРОДНЫЕ","НЕОДНОРОДНЫЕ")</f>
        <v>ОДНОРОДНЫЕ</v>
      </c>
      <c r="O19" s="14">
        <f>D19*J19</f>
        <v>200997</v>
      </c>
    </row>
    <row r="20" spans="1:15" s="6" customFormat="1" ht="28.9" customHeight="1" x14ac:dyDescent="0.25">
      <c r="A20" s="31">
        <v>4</v>
      </c>
      <c r="B20" s="16" t="s">
        <v>32</v>
      </c>
      <c r="C20" s="32" t="s">
        <v>34</v>
      </c>
      <c r="D20" s="17">
        <v>15</v>
      </c>
      <c r="E20" s="18">
        <v>1730</v>
      </c>
      <c r="F20" s="14">
        <v>1485</v>
      </c>
      <c r="G20" s="29">
        <v>1430</v>
      </c>
      <c r="H20" s="14"/>
      <c r="I20" s="14"/>
      <c r="J20" s="34">
        <f t="shared" si="5"/>
        <v>1548.33</v>
      </c>
      <c r="K20" s="15">
        <f t="shared" ref="K20:K21" si="6">COUNT(E20:I20)</f>
        <v>3</v>
      </c>
      <c r="L20" s="15">
        <f t="shared" ref="L20:L21" si="7">STDEV(E20:I20)</f>
        <v>159.71328477410179</v>
      </c>
      <c r="M20" s="15">
        <f t="shared" ref="M20:M21" si="8">L20/J20*100</f>
        <v>10.315196681205027</v>
      </c>
      <c r="N20" s="15" t="str">
        <f t="shared" ref="N20:N21" si="9">IF(M20&lt;33,"ОДНОРОДНЫЕ","НЕОДНОРОДНЫЕ")</f>
        <v>ОДНОРОДНЫЕ</v>
      </c>
      <c r="O20" s="14">
        <f t="shared" ref="O20:O21" si="10">D20*J20</f>
        <v>23224.949999999997</v>
      </c>
    </row>
    <row r="21" spans="1:15" s="6" customFormat="1" ht="28.9" customHeight="1" x14ac:dyDescent="0.25">
      <c r="A21" s="31">
        <v>5</v>
      </c>
      <c r="B21" s="16" t="s">
        <v>33</v>
      </c>
      <c r="C21" s="32" t="s">
        <v>34</v>
      </c>
      <c r="D21" s="17">
        <v>15</v>
      </c>
      <c r="E21" s="18">
        <v>2165</v>
      </c>
      <c r="F21" s="14">
        <v>1930</v>
      </c>
      <c r="G21" s="14">
        <v>1450</v>
      </c>
      <c r="H21" s="14"/>
      <c r="I21" s="14"/>
      <c r="J21" s="34">
        <f t="shared" si="5"/>
        <v>1848.33</v>
      </c>
      <c r="K21" s="15">
        <f t="shared" si="6"/>
        <v>3</v>
      </c>
      <c r="L21" s="15">
        <f t="shared" si="7"/>
        <v>364.42877676348917</v>
      </c>
      <c r="M21" s="15">
        <f t="shared" si="8"/>
        <v>19.7166510722376</v>
      </c>
      <c r="N21" s="15" t="str">
        <f t="shared" si="9"/>
        <v>ОДНОРОДНЫЕ</v>
      </c>
      <c r="O21" s="14">
        <f t="shared" si="10"/>
        <v>27724.949999999997</v>
      </c>
    </row>
    <row r="22" spans="1:15" s="6" customFormat="1" ht="90" x14ac:dyDescent="0.25">
      <c r="A22" s="31">
        <v>6</v>
      </c>
      <c r="B22" s="16" t="s">
        <v>35</v>
      </c>
      <c r="C22" s="32" t="s">
        <v>34</v>
      </c>
      <c r="D22" s="17">
        <v>1000</v>
      </c>
      <c r="E22" s="18">
        <v>895</v>
      </c>
      <c r="F22" s="14">
        <v>650</v>
      </c>
      <c r="G22" s="14">
        <v>470</v>
      </c>
      <c r="H22" s="14"/>
      <c r="I22" s="14"/>
      <c r="J22" s="34">
        <f t="shared" si="5"/>
        <v>671.67</v>
      </c>
      <c r="K22" s="15">
        <f t="shared" ref="K22" si="11">COUNT(E22:I22)</f>
        <v>3</v>
      </c>
      <c r="L22" s="15">
        <f t="shared" ref="L22" si="12">STDEV(E22:I22)</f>
        <v>213.32682281732266</v>
      </c>
      <c r="M22" s="15">
        <f t="shared" ref="M22" si="13">L22/J22*100</f>
        <v>31.760659671761832</v>
      </c>
      <c r="N22" s="15" t="str">
        <f t="shared" ref="N22" si="14">IF(M22&lt;33,"ОДНОРОДНЫЕ","НЕОДНОРОДНЫЕ")</f>
        <v>ОДНОРОДНЫЕ</v>
      </c>
      <c r="O22" s="14">
        <f t="shared" ref="O22" si="15">D22*J22</f>
        <v>671670</v>
      </c>
    </row>
    <row r="23" spans="1:15" s="6" customFormat="1" ht="42" hidden="1" customHeight="1" x14ac:dyDescent="0.25">
      <c r="A23" s="15"/>
      <c r="B23" s="33"/>
      <c r="C23" s="20"/>
      <c r="D23" s="20"/>
      <c r="E23" s="14"/>
      <c r="F23" s="14"/>
      <c r="G23" s="14"/>
      <c r="H23" s="14"/>
      <c r="I23" s="14"/>
      <c r="J23" s="14" t="e">
        <f>AVERAGE(E23:I23)</f>
        <v>#DIV/0!</v>
      </c>
      <c r="K23" s="15">
        <f>COUNT(E23:I23)</f>
        <v>0</v>
      </c>
      <c r="L23" s="15" t="e">
        <f>STDEV(E23:I23)</f>
        <v>#DIV/0!</v>
      </c>
      <c r="M23" s="15" t="e">
        <f>L23/J23*100</f>
        <v>#DIV/0!</v>
      </c>
      <c r="N23" s="15" t="e">
        <f>IF(M23&lt;33,"ОДНОРОДНЫЕ","НЕОДНОРОДНЫЕ")</f>
        <v>#DIV/0!</v>
      </c>
      <c r="O23" s="14" t="e">
        <f>D23*J23</f>
        <v>#DIV/0!</v>
      </c>
    </row>
    <row r="24" spans="1:15" s="6" customFormat="1" ht="28.9" hidden="1" customHeight="1" x14ac:dyDescent="0.25">
      <c r="A24" s="15"/>
      <c r="B24" s="19"/>
      <c r="C24" s="21"/>
      <c r="D24" s="21"/>
      <c r="E24" s="14"/>
      <c r="F24" s="14"/>
      <c r="G24" s="14"/>
      <c r="H24" s="14"/>
      <c r="I24" s="14"/>
      <c r="J24" s="14" t="e">
        <f t="shared" ref="J24:J25" si="16">AVERAGE(E24:I24)</f>
        <v>#DIV/0!</v>
      </c>
      <c r="K24" s="15">
        <f t="shared" ref="K24:K25" si="17">COUNT(E24:I24)</f>
        <v>0</v>
      </c>
      <c r="L24" s="15" t="e">
        <f t="shared" ref="L24:L25" si="18">STDEV(E24:I24)</f>
        <v>#DIV/0!</v>
      </c>
      <c r="M24" s="15" t="e">
        <f t="shared" ref="M24:M25" si="19">L24/J24*100</f>
        <v>#DIV/0!</v>
      </c>
      <c r="N24" s="15" t="e">
        <f t="shared" ref="N24:N25" si="20">IF(M24&lt;33,"ОДНОРОДНЫЕ","НЕОДНОРОДНЫЕ")</f>
        <v>#DIV/0!</v>
      </c>
      <c r="O24" s="14" t="e">
        <f t="shared" ref="O24:O25" si="21">D24*J24</f>
        <v>#DIV/0!</v>
      </c>
    </row>
    <row r="25" spans="1:15" s="6" customFormat="1" ht="43.9" hidden="1" customHeight="1" x14ac:dyDescent="0.25">
      <c r="A25" s="15"/>
      <c r="B25" s="19"/>
      <c r="C25" s="21"/>
      <c r="D25" s="21"/>
      <c r="E25" s="14"/>
      <c r="F25" s="14"/>
      <c r="G25" s="14"/>
      <c r="H25" s="14"/>
      <c r="I25" s="14"/>
      <c r="J25" s="14" t="e">
        <f t="shared" si="16"/>
        <v>#DIV/0!</v>
      </c>
      <c r="K25" s="15">
        <f t="shared" si="17"/>
        <v>0</v>
      </c>
      <c r="L25" s="15" t="e">
        <f t="shared" si="18"/>
        <v>#DIV/0!</v>
      </c>
      <c r="M25" s="15" t="e">
        <f t="shared" si="19"/>
        <v>#DIV/0!</v>
      </c>
      <c r="N25" s="15" t="e">
        <f t="shared" si="20"/>
        <v>#DIV/0!</v>
      </c>
      <c r="O25" s="14" t="e">
        <f t="shared" si="21"/>
        <v>#DIV/0!</v>
      </c>
    </row>
    <row r="26" spans="1:15" s="6" customFormat="1" ht="43.9" hidden="1" customHeight="1" x14ac:dyDescent="0.25">
      <c r="A26" s="15"/>
      <c r="B26" s="19"/>
      <c r="C26" s="15"/>
      <c r="D26" s="22"/>
      <c r="E26" s="14"/>
      <c r="F26" s="14"/>
      <c r="G26" s="14"/>
      <c r="H26" s="14"/>
      <c r="I26" s="14"/>
      <c r="J26" s="14" t="e">
        <f t="shared" ref="J26" si="22">AVERAGE(E26:I26)</f>
        <v>#DIV/0!</v>
      </c>
      <c r="K26" s="15">
        <f t="shared" ref="K26" si="23">COUNT(E26:I26)</f>
        <v>0</v>
      </c>
      <c r="L26" s="15" t="e">
        <f t="shared" ref="L26" si="24">STDEV(E26:I26)</f>
        <v>#DIV/0!</v>
      </c>
      <c r="M26" s="15" t="e">
        <f t="shared" ref="M26" si="25">L26/J26*100</f>
        <v>#DIV/0!</v>
      </c>
      <c r="N26" s="15" t="e">
        <f t="shared" ref="N26" si="26">IF(M26&lt;33,"ОДНОРОДНЫЕ","НЕОДНОРОДНЫЕ")</f>
        <v>#DIV/0!</v>
      </c>
      <c r="O26" s="14" t="e">
        <f t="shared" ref="O26" si="27">D26*J26</f>
        <v>#DIV/0!</v>
      </c>
    </row>
    <row r="27" spans="1:15" s="6" customFormat="1" ht="31.9" hidden="1" customHeight="1" x14ac:dyDescent="0.25">
      <c r="A27" s="15"/>
      <c r="B27" s="19"/>
      <c r="C27" s="15"/>
      <c r="D27" s="22"/>
      <c r="E27" s="14"/>
      <c r="F27" s="14"/>
      <c r="G27" s="14"/>
      <c r="H27" s="14"/>
      <c r="I27" s="14"/>
      <c r="J27" s="14" t="e">
        <f t="shared" ref="J27:J29" si="28">AVERAGE(E27:I27)</f>
        <v>#DIV/0!</v>
      </c>
      <c r="K27" s="15">
        <f t="shared" ref="K27:K29" si="29">COUNT(E27:I27)</f>
        <v>0</v>
      </c>
      <c r="L27" s="15" t="e">
        <f t="shared" ref="L27:L29" si="30">STDEV(E27:I27)</f>
        <v>#DIV/0!</v>
      </c>
      <c r="M27" s="15" t="e">
        <f t="shared" ref="M27:M29" si="31">L27/J27*100</f>
        <v>#DIV/0!</v>
      </c>
      <c r="N27" s="15" t="e">
        <f t="shared" ref="N27:N29" si="32">IF(M27&lt;33,"ОДНОРОДНЫЕ","НЕОДНОРОДНЫЕ")</f>
        <v>#DIV/0!</v>
      </c>
      <c r="O27" s="14" t="e">
        <f t="shared" ref="O27:O29" si="33">D27*J27</f>
        <v>#DIV/0!</v>
      </c>
    </row>
    <row r="28" spans="1:15" s="6" customFormat="1" ht="28.9" hidden="1" customHeight="1" x14ac:dyDescent="0.25">
      <c r="A28" s="15"/>
      <c r="B28" s="19"/>
      <c r="C28" s="15"/>
      <c r="D28" s="22"/>
      <c r="E28" s="14"/>
      <c r="F28" s="14"/>
      <c r="G28" s="14"/>
      <c r="H28" s="14"/>
      <c r="I28" s="14"/>
      <c r="J28" s="14" t="e">
        <f t="shared" si="28"/>
        <v>#DIV/0!</v>
      </c>
      <c r="K28" s="15">
        <f t="shared" si="29"/>
        <v>0</v>
      </c>
      <c r="L28" s="15" t="e">
        <f t="shared" si="30"/>
        <v>#DIV/0!</v>
      </c>
      <c r="M28" s="15" t="e">
        <f t="shared" si="31"/>
        <v>#DIV/0!</v>
      </c>
      <c r="N28" s="15" t="e">
        <f t="shared" si="32"/>
        <v>#DIV/0!</v>
      </c>
      <c r="O28" s="14" t="e">
        <f t="shared" si="33"/>
        <v>#DIV/0!</v>
      </c>
    </row>
    <row r="29" spans="1:15" s="6" customFormat="1" ht="28.15" hidden="1" customHeight="1" x14ac:dyDescent="0.25">
      <c r="A29" s="15"/>
      <c r="B29" s="19"/>
      <c r="C29" s="15"/>
      <c r="D29" s="22"/>
      <c r="E29" s="14"/>
      <c r="F29" s="14"/>
      <c r="G29" s="14"/>
      <c r="H29" s="14"/>
      <c r="I29" s="14"/>
      <c r="J29" s="14" t="e">
        <f t="shared" si="28"/>
        <v>#DIV/0!</v>
      </c>
      <c r="K29" s="15">
        <f t="shared" si="29"/>
        <v>0</v>
      </c>
      <c r="L29" s="15" t="e">
        <f t="shared" si="30"/>
        <v>#DIV/0!</v>
      </c>
      <c r="M29" s="15" t="e">
        <f t="shared" si="31"/>
        <v>#DIV/0!</v>
      </c>
      <c r="N29" s="15" t="e">
        <f t="shared" si="32"/>
        <v>#DIV/0!</v>
      </c>
      <c r="O29" s="14" t="e">
        <f t="shared" si="33"/>
        <v>#DIV/0!</v>
      </c>
    </row>
    <row r="30" spans="1:15" s="6" customFormat="1" ht="17.45" customHeight="1" x14ac:dyDescent="0.25">
      <c r="A30" s="15"/>
      <c r="B30" s="19" t="s">
        <v>25</v>
      </c>
      <c r="C30" s="15"/>
      <c r="D30" s="22"/>
      <c r="E30" s="14">
        <f>SUMPRODUCT($D$17:$D$22,E17:E22)</f>
        <v>1288425</v>
      </c>
      <c r="F30" s="14">
        <f t="shared" ref="F30:G30" si="34">SUMPRODUCT($D$17:$D$22,F17:F22)</f>
        <v>1031225</v>
      </c>
      <c r="G30" s="14">
        <f t="shared" si="34"/>
        <v>815200</v>
      </c>
      <c r="H30" s="14"/>
      <c r="I30" s="14"/>
      <c r="J30" s="14"/>
      <c r="K30" s="15"/>
      <c r="L30" s="15"/>
      <c r="M30" s="15"/>
      <c r="N30" s="15"/>
      <c r="O30" s="14"/>
    </row>
    <row r="31" spans="1:15" s="6" customFormat="1" ht="17.45" hidden="1" customHeight="1" x14ac:dyDescent="0.25">
      <c r="A31" s="23"/>
      <c r="B31" s="24"/>
      <c r="C31" s="23"/>
      <c r="D31" s="25"/>
      <c r="E31" s="26"/>
      <c r="F31" s="26"/>
      <c r="G31" s="26"/>
      <c r="H31" s="26"/>
      <c r="I31" s="26"/>
      <c r="J31" s="26"/>
      <c r="K31" s="23"/>
      <c r="L31" s="23"/>
      <c r="M31" s="23"/>
      <c r="N31" s="23"/>
      <c r="O31" s="26"/>
    </row>
    <row r="32" spans="1:15" s="5" customFormat="1" x14ac:dyDescent="0.25">
      <c r="A32" s="8"/>
      <c r="B32" s="8"/>
      <c r="C32" s="8"/>
      <c r="D32" s="8"/>
      <c r="E32" s="9"/>
      <c r="F32" s="9"/>
      <c r="G32" s="9"/>
      <c r="H32" s="9"/>
      <c r="I32" s="9"/>
      <c r="J32" s="9"/>
      <c r="K32" s="8"/>
      <c r="L32" s="8"/>
      <c r="M32" s="8"/>
      <c r="N32" s="8"/>
      <c r="O32" s="9"/>
    </row>
    <row r="33" spans="1:15" s="7" customFormat="1" x14ac:dyDescent="0.25">
      <c r="A33" s="39" t="s">
        <v>26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s="7" customFormat="1" x14ac:dyDescent="0.25">
      <c r="A34" s="39" t="s">
        <v>24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 s="7" customForma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s="7" customFormat="1" ht="34.15" customHeight="1" x14ac:dyDescent="0.25">
      <c r="A36" s="37" t="s">
        <v>41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40" spans="1:15" x14ac:dyDescent="0.25">
      <c r="L40" s="28"/>
      <c r="N40" s="28"/>
    </row>
  </sheetData>
  <mergeCells count="17">
    <mergeCell ref="B15:B16"/>
    <mergeCell ref="C15:D15"/>
    <mergeCell ref="A36:O36"/>
    <mergeCell ref="L9:M9"/>
    <mergeCell ref="B11:N11"/>
    <mergeCell ref="A33:O33"/>
    <mergeCell ref="A34:O34"/>
    <mergeCell ref="A35:O35"/>
    <mergeCell ref="O15:O16"/>
    <mergeCell ref="A14:B14"/>
    <mergeCell ref="C14:D14"/>
    <mergeCell ref="J15:J16"/>
    <mergeCell ref="K15:K16"/>
    <mergeCell ref="L15:L16"/>
    <mergeCell ref="M15:M16"/>
    <mergeCell ref="N15:N16"/>
    <mergeCell ref="A15:A16"/>
  </mergeCells>
  <conditionalFormatting sqref="N17:N19 N23:N25 N27:N31">
    <cfRule type="containsText" dxfId="29" priority="34" operator="containsText" text="НЕ">
      <formula>NOT(ISERROR(SEARCH("НЕ",N17)))</formula>
    </cfRule>
    <cfRule type="containsText" dxfId="28" priority="35" operator="containsText" text="ОДНОРОДНЫЕ">
      <formula>NOT(ISERROR(SEARCH("ОДНОРОДНЫЕ",N17)))</formula>
    </cfRule>
    <cfRule type="containsText" dxfId="27" priority="36" operator="containsText" text="НЕОДНОРОДНЫЕ">
      <formula>NOT(ISERROR(SEARCH("НЕОДНОРОДНЫЕ",N17)))</formula>
    </cfRule>
  </conditionalFormatting>
  <conditionalFormatting sqref="N17:N19 N23:N25 N27:N31">
    <cfRule type="containsText" dxfId="26" priority="31" operator="containsText" text="НЕОДНОРОДНЫЕ">
      <formula>NOT(ISERROR(SEARCH("НЕОДНОРОДНЫЕ",N17)))</formula>
    </cfRule>
    <cfRule type="containsText" dxfId="25" priority="32" operator="containsText" text="ОДНОРОДНЫЕ">
      <formula>NOT(ISERROR(SEARCH("ОДНОРОДНЫЕ",N17)))</formula>
    </cfRule>
    <cfRule type="containsText" dxfId="24" priority="33" operator="containsText" text="НЕОДНОРОДНЫЕ">
      <formula>NOT(ISERROR(SEARCH("НЕОДНОРОДНЫЕ",N17)))</formula>
    </cfRule>
  </conditionalFormatting>
  <conditionalFormatting sqref="N20">
    <cfRule type="containsText" dxfId="23" priority="22" operator="containsText" text="НЕ">
      <formula>NOT(ISERROR(SEARCH("НЕ",N20)))</formula>
    </cfRule>
    <cfRule type="containsText" dxfId="22" priority="23" operator="containsText" text="ОДНОРОДНЫЕ">
      <formula>NOT(ISERROR(SEARCH("ОДНОРОДНЫЕ",N20)))</formula>
    </cfRule>
    <cfRule type="containsText" dxfId="21" priority="24" operator="containsText" text="НЕОДНОРОДНЫЕ">
      <formula>NOT(ISERROR(SEARCH("НЕОДНОРОДНЫЕ",N20)))</formula>
    </cfRule>
  </conditionalFormatting>
  <conditionalFormatting sqref="N20">
    <cfRule type="containsText" dxfId="20" priority="19" operator="containsText" text="НЕОДНОРОДНЫЕ">
      <formula>NOT(ISERROR(SEARCH("НЕОДНОРОДНЫЕ",N20)))</formula>
    </cfRule>
    <cfRule type="containsText" dxfId="19" priority="20" operator="containsText" text="ОДНОРОДНЫЕ">
      <formula>NOT(ISERROR(SEARCH("ОДНОРОДНЫЕ",N20)))</formula>
    </cfRule>
    <cfRule type="containsText" dxfId="18" priority="21" operator="containsText" text="НЕОДНОРОДНЫЕ">
      <formula>NOT(ISERROR(SEARCH("НЕОДНОРОДНЫЕ",N20)))</formula>
    </cfRule>
  </conditionalFormatting>
  <conditionalFormatting sqref="N21">
    <cfRule type="containsText" dxfId="17" priority="16" operator="containsText" text="НЕ">
      <formula>NOT(ISERROR(SEARCH("НЕ",N21)))</formula>
    </cfRule>
    <cfRule type="containsText" dxfId="16" priority="17" operator="containsText" text="ОДНОРОДНЫЕ">
      <formula>NOT(ISERROR(SEARCH("ОДНОРОДНЫЕ",N21)))</formula>
    </cfRule>
    <cfRule type="containsText" dxfId="15" priority="18" operator="containsText" text="НЕОДНОРОДНЫЕ">
      <formula>NOT(ISERROR(SEARCH("НЕОДНОРОДНЫЕ",N21)))</formula>
    </cfRule>
  </conditionalFormatting>
  <conditionalFormatting sqref="N21">
    <cfRule type="containsText" dxfId="14" priority="13" operator="containsText" text="НЕОДНОРОДНЫЕ">
      <formula>NOT(ISERROR(SEARCH("НЕОДНОРОДНЫЕ",N21)))</formula>
    </cfRule>
    <cfRule type="containsText" dxfId="13" priority="14" operator="containsText" text="ОДНОРОДНЫЕ">
      <formula>NOT(ISERROR(SEARCH("ОДНОРОДНЫЕ",N21)))</formula>
    </cfRule>
    <cfRule type="containsText" dxfId="12" priority="15" operator="containsText" text="НЕОДНОРОДНЫЕ">
      <formula>NOT(ISERROR(SEARCH("НЕОДНОРОДНЫЕ",N21)))</formula>
    </cfRule>
  </conditionalFormatting>
  <conditionalFormatting sqref="N22">
    <cfRule type="containsText" dxfId="11" priority="10" operator="containsText" text="НЕ">
      <formula>NOT(ISERROR(SEARCH("НЕ",N22)))</formula>
    </cfRule>
    <cfRule type="containsText" dxfId="10" priority="11" operator="containsText" text="ОДНОРОДНЫЕ">
      <formula>NOT(ISERROR(SEARCH("ОДНОРОДНЫЕ",N22)))</formula>
    </cfRule>
    <cfRule type="containsText" dxfId="9" priority="12" operator="containsText" text="НЕОДНОРОДНЫЕ">
      <formula>NOT(ISERROR(SEARCH("НЕОДНОРОДНЫЕ",N22)))</formula>
    </cfRule>
  </conditionalFormatting>
  <conditionalFormatting sqref="N22">
    <cfRule type="containsText" dxfId="8" priority="7" operator="containsText" text="НЕОДНОРОДНЫЕ">
      <formula>NOT(ISERROR(SEARCH("НЕОДНОРОДНЫЕ",N22)))</formula>
    </cfRule>
    <cfRule type="containsText" dxfId="7" priority="8" operator="containsText" text="ОДНОРОДНЫЕ">
      <formula>NOT(ISERROR(SEARCH("ОДНОРОДНЫЕ",N22)))</formula>
    </cfRule>
    <cfRule type="containsText" dxfId="6" priority="9" operator="containsText" text="НЕОДНОРОДНЫЕ">
      <formula>NOT(ISERROR(SEARCH("НЕОДНОРОДНЫЕ",N22)))</formula>
    </cfRule>
  </conditionalFormatting>
  <conditionalFormatting sqref="N26">
    <cfRule type="containsText" dxfId="5" priority="4" operator="containsText" text="НЕ">
      <formula>NOT(ISERROR(SEARCH("НЕ",N26)))</formula>
    </cfRule>
    <cfRule type="containsText" dxfId="4" priority="5" operator="containsText" text="ОДНОРОДНЫЕ">
      <formula>NOT(ISERROR(SEARCH("ОДНОРОДНЫЕ",N26)))</formula>
    </cfRule>
    <cfRule type="containsText" dxfId="3" priority="6" operator="containsText" text="НЕОДНОРОДНЫЕ">
      <formula>NOT(ISERROR(SEARCH("НЕОДНОРОДНЫЕ",N26)))</formula>
    </cfRule>
  </conditionalFormatting>
  <conditionalFormatting sqref="N26">
    <cfRule type="containsText" dxfId="2" priority="1" operator="containsText" text="НЕОДНОРОДНЫЕ">
      <formula>NOT(ISERROR(SEARCH("НЕОДНОРОДНЫЕ",N26)))</formula>
    </cfRule>
    <cfRule type="containsText" dxfId="1" priority="2" operator="containsText" text="ОДНОРОДНЫЕ">
      <formula>NOT(ISERROR(SEARCH("ОДНОРОДНЫЕ",N26)))</formula>
    </cfRule>
    <cfRule type="containsText" dxfId="0" priority="3" operator="containsText" text="НЕОДНОРОДНЫЕ">
      <formula>NOT(ISERROR(SEARCH("НЕОДНОРОДНЫЕ",N26)))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2024-12-12T09:25:36Z</dcterms:modified>
</cp:coreProperties>
</file>