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F21" i="1"/>
  <c r="G21" i="1"/>
  <c r="J20" i="1" l="1"/>
  <c r="I20" i="1"/>
  <c r="H20" i="1"/>
  <c r="M20" i="1" s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<sst xmlns="http://schemas.openxmlformats.org/spreadsheetml/2006/main" count="38" uniqueCount="36">
  <si>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</si>
  <si>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</si>
  <si>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</si>
  <si>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</si>
  <si>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</si>
  <si>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</si>
  <si>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</si>
  <si>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</si>
  <si>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</si>
  <si>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</si>
  <si>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</si>
  <si>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</si>
  <si>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</si>
  <si>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</si>
  <si>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</si>
  <si>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</si>
  <si>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</si>
  <si>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</si>
  <si>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</si>
  <si>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</si>
  <si>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</si>
  <si>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</si>
  <si>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</si>
  <si>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</si>
  <si>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</si>
  <si>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</si>
  <si>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</si>
  <si>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</si>
  <si>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</si>
  <si>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3028 от 03.12.2024</t>
  </si>
  <si>
    <t>КП вх. № 3027 от 03.12.2024</t>
  </si>
  <si>
    <t>№ 267-24</t>
  </si>
  <si>
    <t>на поставку сыров полутвердых</t>
  </si>
  <si>
    <t>КП вх. № 3036 от 03.12.2024</t>
  </si>
  <si>
    <t>Исходя из имеющегося у Заказчика объёма финансового обеспечения для осуществления закупки НМЦД устанавливается в размере 1080000 руб. (один миллион восемьдесят тысяч рублей 00 копеек)</t>
  </si>
  <si>
    <t>Сыр полутвердый «Российский» или «Голландский»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</si>
</sst>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zoomScalePageLayoutView="70" workbookViewId="0">
      <selection activeCell="A26" sqref="A26:M26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29" t="s">
        <v>32</v>
      </c>
      <c r="F3" s="29"/>
      <c r="G3" s="29"/>
      <c r="H3" s="29"/>
      <c r="I3" s="29"/>
      <c r="J3" s="29"/>
      <c r="K3" s="29"/>
      <c r="L3" s="29"/>
      <c r="M3" s="29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31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3" t="s">
        <v>16</v>
      </c>
      <c r="K12" s="33"/>
      <c r="M12" s="1" t="s">
        <v>14</v>
      </c>
    </row>
    <row r="14" spans="2:13" x14ac:dyDescent="0.25">
      <c r="B14" s="33" t="s">
        <v>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6"/>
      <c r="B17" s="37"/>
      <c r="C17" s="38"/>
      <c r="D17" s="37"/>
      <c r="E17" s="15" t="s">
        <v>33</v>
      </c>
      <c r="F17" s="15" t="s">
        <v>30</v>
      </c>
      <c r="G17" s="15" t="s">
        <v>29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27" t="s">
        <v>0</v>
      </c>
      <c r="B18" s="27" t="s">
        <v>1</v>
      </c>
      <c r="C18" s="27" t="s">
        <v>2</v>
      </c>
      <c r="D18" s="27"/>
      <c r="E18" s="21" t="s">
        <v>24</v>
      </c>
      <c r="F18" s="21" t="s">
        <v>25</v>
      </c>
      <c r="G18" s="21" t="s">
        <v>26</v>
      </c>
      <c r="H18" s="39" t="s">
        <v>11</v>
      </c>
      <c r="I18" s="27" t="s">
        <v>8</v>
      </c>
      <c r="J18" s="27" t="s">
        <v>9</v>
      </c>
      <c r="K18" s="27" t="s">
        <v>10</v>
      </c>
      <c r="L18" s="27" t="s">
        <v>6</v>
      </c>
      <c r="M18" s="35" t="s">
        <v>7</v>
      </c>
    </row>
    <row r="19" spans="1:16" x14ac:dyDescent="0.25">
      <c r="A19" s="28"/>
      <c r="B19" s="28"/>
      <c r="C19" s="17" t="s">
        <v>3</v>
      </c>
      <c r="D19" s="17" t="s">
        <v>4</v>
      </c>
      <c r="E19" s="22" t="s">
        <v>5</v>
      </c>
      <c r="F19" s="22" t="s">
        <v>5</v>
      </c>
      <c r="G19" s="21" t="s">
        <v>5</v>
      </c>
      <c r="H19" s="40"/>
      <c r="I19" s="27"/>
      <c r="J19" s="27"/>
      <c r="K19" s="27"/>
      <c r="L19" s="27"/>
      <c r="M19" s="35"/>
    </row>
    <row r="20" spans="1:16" ht="30" x14ac:dyDescent="0.25">
      <c r="A20" s="9">
        <v>1</v>
      </c>
      <c r="B20" s="24" t="s">
        <v>35</v>
      </c>
      <c r="C20" s="25" t="s">
        <v>27</v>
      </c>
      <c r="D20" s="23">
        <v>1500</v>
      </c>
      <c r="E20" s="26">
        <v>720</v>
      </c>
      <c r="F20" s="26">
        <v>882</v>
      </c>
      <c r="G20" s="26">
        <v>840</v>
      </c>
      <c r="H20" s="19">
        <f>ROUND(AVERAGE(E20:G20),2)</f>
        <v>814</v>
      </c>
      <c r="I20" s="16">
        <f t="shared" ref="I20" si="0" xml:space="preserve"> COUNT(E20:G20)</f>
        <v>3</v>
      </c>
      <c r="J20" s="16">
        <f t="shared" ref="J20" si="1">STDEV(E20:G20)</f>
        <v>84.071398227934807</v>
      </c>
      <c r="K20" s="16">
        <f t="shared" ref="K20" si="2">J20/H20*100</f>
        <v>10.328181600483392</v>
      </c>
      <c r="L20" s="16" t="str">
        <f t="shared" ref="L20" si="3">IF(K20&lt;33,"ОДНОРОДНЫЕ","НЕОДНОРОДНЫЕ")</f>
        <v>ОДНОРОДНЫЕ</v>
      </c>
      <c r="M20" s="19">
        <f t="shared" ref="M20" si="4">D20*H20</f>
        <v>1221000</v>
      </c>
    </row>
    <row r="21" spans="1:16" x14ac:dyDescent="0.25">
      <c r="A21" s="9"/>
      <c r="B21" s="10" t="s">
        <v>28</v>
      </c>
      <c r="C21" s="11"/>
      <c r="D21" s="12"/>
      <c r="E21" s="19">
        <f>SUMPRODUCT($D$20:$D$20,E20:E20)</f>
        <v>1080000</v>
      </c>
      <c r="F21" s="19">
        <f>SUMPRODUCT($D$20:$D$20,F20:F20)</f>
        <v>1323000</v>
      </c>
      <c r="G21" s="19">
        <f>SUMPRODUCT($D$20:$D$20,G20:G20)</f>
        <v>1260000</v>
      </c>
      <c r="H21" s="19"/>
      <c r="I21" s="16"/>
      <c r="J21" s="16"/>
      <c r="K21" s="16"/>
      <c r="L21" s="16"/>
      <c r="M21" s="13">
        <f>SUM(M20:M20)</f>
        <v>1221000</v>
      </c>
      <c r="O21" s="6"/>
    </row>
    <row r="22" spans="1:16" x14ac:dyDescent="0.25">
      <c r="A22" s="4"/>
      <c r="B22" s="4"/>
      <c r="C22" s="4"/>
      <c r="D22" s="4"/>
      <c r="E22" s="20"/>
      <c r="F22" s="20"/>
      <c r="G22" s="20"/>
      <c r="H22" s="20"/>
      <c r="I22" s="4"/>
      <c r="J22" s="4"/>
      <c r="K22" s="4"/>
      <c r="L22" s="4"/>
      <c r="M22" s="20"/>
      <c r="O22" s="6"/>
    </row>
    <row r="23" spans="1:16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P23" s="6"/>
    </row>
    <row r="24" spans="1:16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6" ht="1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O25" s="6"/>
    </row>
    <row r="26" spans="1:16" s="4" customFormat="1" ht="29.25" customHeight="1" x14ac:dyDescent="0.25">
      <c r="A26" s="30" t="s">
        <v>34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"/>
      <c r="O26" s="3"/>
    </row>
    <row r="27" spans="1:16" x14ac:dyDescent="0.25">
      <c r="A27" s="4"/>
      <c r="B27" s="4"/>
      <c r="C27" s="4"/>
      <c r="D27" s="4"/>
      <c r="E27" s="20"/>
      <c r="F27" s="20"/>
      <c r="G27" s="20"/>
      <c r="H27" s="20"/>
      <c r="I27" s="4"/>
      <c r="J27" s="4"/>
      <c r="K27" s="4"/>
      <c r="L27" s="4"/>
      <c r="M27" s="20"/>
    </row>
    <row r="28" spans="1:16" x14ac:dyDescent="0.25">
      <c r="A28" s="4"/>
      <c r="B28" s="4"/>
      <c r="C28" s="4"/>
      <c r="D28" s="4"/>
      <c r="E28" s="20"/>
      <c r="F28" s="20"/>
      <c r="G28" s="20"/>
      <c r="H28" s="20"/>
      <c r="I28" s="4"/>
      <c r="J28" s="14"/>
      <c r="K28" s="14"/>
      <c r="L28" s="4"/>
      <c r="M28" s="20"/>
    </row>
    <row r="29" spans="1:16" x14ac:dyDescent="0.25">
      <c r="A29" s="4"/>
      <c r="B29" s="4"/>
      <c r="C29" s="4"/>
      <c r="D29" s="4"/>
      <c r="E29" s="20"/>
      <c r="F29" s="20"/>
      <c r="G29" s="20"/>
      <c r="H29" s="20"/>
      <c r="I29" s="4"/>
      <c r="J29" s="4"/>
      <c r="K29" s="4"/>
      <c r="L29" s="4"/>
      <c r="M29" s="20"/>
    </row>
    <row r="30" spans="1:16" x14ac:dyDescent="0.25">
      <c r="A30" s="4"/>
      <c r="B30" s="4"/>
      <c r="C30" s="4"/>
      <c r="D30" s="4"/>
      <c r="E30" s="20"/>
      <c r="F30" s="20"/>
      <c r="G30" s="20"/>
      <c r="H30" s="20"/>
      <c r="I30" s="4"/>
      <c r="J30" s="4"/>
      <c r="K30" s="14"/>
      <c r="L30" s="4"/>
      <c r="M30" s="20"/>
    </row>
    <row r="31" spans="1:16" x14ac:dyDescent="0.25">
      <c r="J31" s="6"/>
      <c r="L31" s="6"/>
    </row>
    <row r="32" spans="1:16" x14ac:dyDescent="0.25">
      <c r="L32" s="6"/>
    </row>
    <row r="33" spans="11:12" x14ac:dyDescent="0.25">
      <c r="K33" s="6"/>
    </row>
    <row r="34" spans="11:12" x14ac:dyDescent="0.25">
      <c r="L34" s="6"/>
    </row>
  </sheetData>
  <mergeCells count="18">
    <mergeCell ref="L18:L19"/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1">
    <cfRule type="containsText" dxfId="11" priority="208" operator="containsText" text="НЕ">
      <formula>NOT(ISERROR(SEARCH("НЕ",L21)))</formula>
    </cfRule>
    <cfRule type="containsText" dxfId="10" priority="209" operator="containsText" text="ОДНОРОДНЫЕ">
      <formula>NOT(ISERROR(SEARCH("ОДНОРОДНЫЕ",L21)))</formula>
    </cfRule>
    <cfRule type="containsText" dxfId="9" priority="210" operator="containsText" text="НЕОДНОРОДНЫЕ">
      <formula>NOT(ISERROR(SEARCH("НЕОДНОРОДНЫЕ",L21)))</formula>
    </cfRule>
  </conditionalFormatting>
  <conditionalFormatting sqref="L21">
    <cfRule type="containsText" dxfId="8" priority="205" operator="containsText" text="НЕОДНОРОДНЫЕ">
      <formula>NOT(ISERROR(SEARCH("НЕОДНОРОДНЫЕ",L21)))</formula>
    </cfRule>
    <cfRule type="containsText" dxfId="7" priority="206" operator="containsText" text="ОДНОРОДНЫЕ">
      <formula>NOT(ISERROR(SEARCH("ОДНОРОДНЫЕ",L21)))</formula>
    </cfRule>
    <cfRule type="containsText" dxfId="6" priority="207" operator="containsText" text="НЕОДНОРОДНЫЕ">
      <formula>NOT(ISERROR(SEARCH("НЕОДНОРОДНЫЕ",L21)))</formula>
    </cfRule>
  </conditionalFormatting>
  <conditionalFormatting sqref="L20">
    <cfRule type="containsText" dxfId="5" priority="46" operator="containsText" text="НЕ">
      <formula>NOT(ISERROR(SEARCH("НЕ",L20)))</formula>
    </cfRule>
    <cfRule type="containsText" dxfId="4" priority="47" operator="containsText" text="ОДНОРОДНЫЕ">
      <formula>NOT(ISERROR(SEARCH("ОДНОРОДНЫЕ",L20)))</formula>
    </cfRule>
    <cfRule type="containsText" dxfId="3" priority="48" operator="containsText" text="НЕОДНОРОДНЫЕ">
      <formula>NOT(ISERROR(SEARCH("НЕОДНОРОДНЫЕ",L20)))</formula>
    </cfRule>
  </conditionalFormatting>
  <conditionalFormatting sqref="L20">
    <cfRule type="containsText" dxfId="2" priority="43" operator="containsText" text="НЕОДНОРОДНЫЕ">
      <formula>NOT(ISERROR(SEARCH("НЕОДНОРОДНЫЕ",L20)))</formula>
    </cfRule>
    <cfRule type="containsText" dxfId="1" priority="44" operator="containsText" text="ОДНОРОДНЫЕ">
      <formula>NOT(ISERROR(SEARCH("ОДНОРОДНЫЕ",L20)))</formula>
    </cfRule>
    <cfRule type="containsText" dxfId="0" priority="45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2024-12-10T03:52:27Z</dcterms:modified>
</cp:coreProperties>
</file>