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M23" i="1" s="1"/>
  <c r="J22" i="1"/>
  <c r="K22" i="1" s="1"/>
  <c r="L22" i="1" s="1"/>
  <c r="I22" i="1"/>
  <c r="H22" i="1"/>
  <c r="M22" i="1" s="1"/>
  <c r="K23" i="1" l="1"/>
  <c r="L23" i="1" s="1"/>
  <c r="H21" i="1"/>
  <c r="H24" i="1"/>
  <c r="H25" i="1"/>
  <c r="J25" i="1" l="1"/>
  <c r="I25" i="1"/>
  <c r="M25" i="1"/>
  <c r="J21" i="1"/>
  <c r="I21" i="1"/>
  <c r="M21" i="1"/>
  <c r="J24" i="1"/>
  <c r="I24" i="1"/>
  <c r="M24" i="1"/>
  <c r="K25" i="1" l="1"/>
  <c r="L25" i="1" s="1"/>
  <c r="K21" i="1"/>
  <c r="L21" i="1" s="1"/>
  <c r="K24" i="1"/>
  <c r="L24" i="1" s="1"/>
  <c r="E26" i="1"/>
  <c r="F26" i="1"/>
  <c r="G26" i="1"/>
  <c r="J20" i="1" l="1"/>
  <c r="I20" i="1"/>
  <c r="H20" i="1"/>
  <c r="M20" i="1" s="1"/>
  <c r="K20" i="1" l="1"/>
  <c r="L20" i="1" s="1"/>
  <c r="M26" i="1" l="1"/>
  <c r="C17" i="1" s="1"/>
</calcChain>
</file>

<file path=xl/sharedStrings.xml><?xml version="1.0" encoding="utf-8"?>
<sst xmlns="http://schemas.openxmlformats.org/spreadsheetml/2006/main" count="49" uniqueCount="42">
  <si>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</si>
  <si>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</si>
  <si>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</si>
  <si>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</si>
  <si>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</si>
  <si>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</si>
  <si>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</si>
  <si>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</si>
  <si>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</si>
  <si>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</si>
  <si>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</si>
  <si>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</si>
  <si>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</si>
  <si>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</si>
  <si>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</si>
  <si>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</si>
  <si>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</si>
  <si>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</si>
  <si>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</si>
  <si>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</si>
  <si>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</si>
  <si>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</si>
  <si>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</si>
  <si>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</si>
  <si>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</si>
  <si>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</si>
  <si>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</si>
  <si>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кг</t>
  </si>
  <si>
    <t>ИТОГО:</t>
  </si>
  <si>
    <t>КП вх. № 3028 от 03.12.2024</t>
  </si>
  <si>
    <t>КП вх. № 3027 от 03.12.2024</t>
  </si>
  <si>
    <t>КП вх. № 3046,3045 от 03.12.2024</t>
  </si>
  <si>
    <t>Начальная (максимальная) цена договора</t>
  </si>
  <si>
    <t>№ 265-24</t>
  </si>
  <si>
    <t>на поставку бакалейной продукции</t>
  </si>
  <si>
    <t>Сахар-песок</t>
  </si>
  <si>
    <t>Соль поваренная пищевая мелкая</t>
  </si>
  <si>
    <t>Мука пшеничная высшего сорта общего пользования</t>
  </si>
  <si>
    <t>Крахмал картофельный сорт высший</t>
  </si>
  <si>
    <t>Макаронные изделия высшего сорта</t>
  </si>
  <si>
    <t>Вермишель высшего сорта</t>
  </si>
  <si>
    <t>Начальная (максимальная) цена договора устанавливается в размере 484136,60 руб. (четыреста восемьдесят четыре тысячи сто тридцать шесть рублей шестьдесят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</si>
</sst>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0"/>
      <name val="Arial Cy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165" fontId="7" fillId="0" borderId="0"/>
    <xf numFmtId="165" fontId="6" fillId="0" borderId="0" applyFont="0" applyFill="0" applyBorder="0" applyAlignment="0" applyProtection="0"/>
    <xf numFmtId="0" fontId="7" fillId="0" borderId="0"/>
  </cellStyleXfs>
  <cellXfs count="46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</cellXfs>
  <cellStyles count="5">
    <cellStyle name="Денежный 2" xfId="2"/>
    <cellStyle name="Денежный 3" xfId="3"/>
    <cellStyle name="Обычный" xfId="0" builtinId="0"/>
    <cellStyle name="Обычный 2" xfId="4"/>
    <cellStyle name="Обычный 3" xfId="1"/>
  </cellStyles>
  <dxfs count="4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topLeftCell="A10" zoomScaleNormal="100" zoomScalePageLayoutView="70" workbookViewId="0">
      <selection activeCell="F33" sqref="F33:F35"/>
    </sheetView>
  </sheetViews>
  <sheetFormatPr defaultRowHeight="15" x14ac:dyDescent="0.25"/>
  <cols>
    <col min="1" max="1" width="6.140625" style="18" bestFit="1" customWidth="1"/>
    <col min="2" max="2" width="40.140625" style="18" customWidth="1"/>
    <col min="3" max="3" width="9.5703125" style="18" customWidth="1"/>
    <col min="4" max="4" width="7.140625" style="18" bestFit="1" customWidth="1"/>
    <col min="5" max="7" width="16.42578125" style="1" customWidth="1"/>
    <col min="8" max="8" width="13.7109375" style="1" customWidth="1"/>
    <col min="9" max="9" width="9.42578125" style="18" customWidth="1"/>
    <col min="10" max="10" width="12.5703125" style="18" customWidth="1"/>
    <col min="11" max="11" width="10.28515625" style="18" customWidth="1"/>
    <col min="12" max="12" width="22.42578125" style="18" bestFit="1" customWidth="1"/>
    <col min="13" max="13" width="17.5703125" style="1" customWidth="1"/>
    <col min="14" max="14" width="10.85546875" style="18" bestFit="1" customWidth="1"/>
    <col min="15" max="15" width="11.7109375" style="18" bestFit="1" customWidth="1"/>
    <col min="16" max="16" width="10.7109375" style="18" bestFit="1" customWidth="1"/>
    <col min="17" max="17" width="11.7109375" style="18" bestFit="1" customWidth="1"/>
    <col min="18" max="18" width="10.7109375" style="18" bestFit="1" customWidth="1"/>
    <col min="19" max="16384" width="9.140625" style="18"/>
  </cols>
  <sheetData>
    <row r="1" spans="2:13" x14ac:dyDescent="0.25">
      <c r="M1" s="7" t="s">
        <v>20</v>
      </c>
    </row>
    <row r="2" spans="2:13" ht="14.45" customHeight="1" x14ac:dyDescent="0.25">
      <c r="M2" s="7" t="s">
        <v>21</v>
      </c>
    </row>
    <row r="3" spans="2:13" x14ac:dyDescent="0.25">
      <c r="E3" s="30" t="s">
        <v>34</v>
      </c>
      <c r="F3" s="30"/>
      <c r="G3" s="30"/>
      <c r="H3" s="30"/>
      <c r="I3" s="30"/>
      <c r="J3" s="30"/>
      <c r="K3" s="30"/>
      <c r="L3" s="30"/>
      <c r="M3" s="30"/>
    </row>
    <row r="4" spans="2:13" x14ac:dyDescent="0.25">
      <c r="G4" s="20"/>
      <c r="H4" s="20"/>
      <c r="I4" s="4"/>
      <c r="J4" s="4"/>
      <c r="K4" s="4"/>
      <c r="L4" s="4"/>
      <c r="M4" s="8" t="s">
        <v>23</v>
      </c>
    </row>
    <row r="5" spans="2:13" x14ac:dyDescent="0.25">
      <c r="G5" s="20"/>
      <c r="H5" s="20"/>
      <c r="I5" s="4"/>
      <c r="J5" s="4"/>
      <c r="K5" s="4"/>
      <c r="L5" s="4"/>
      <c r="M5" s="8" t="s">
        <v>22</v>
      </c>
    </row>
    <row r="6" spans="2:13" ht="14.45" customHeight="1" x14ac:dyDescent="0.25">
      <c r="G6" s="20"/>
      <c r="H6" s="20"/>
      <c r="I6" s="4"/>
      <c r="J6" s="4"/>
      <c r="K6" s="4"/>
      <c r="L6" s="4"/>
      <c r="M6" s="8" t="s">
        <v>33</v>
      </c>
    </row>
    <row r="7" spans="2:13" x14ac:dyDescent="0.25">
      <c r="G7" s="20"/>
      <c r="H7" s="20"/>
      <c r="I7" s="4"/>
      <c r="J7" s="4"/>
      <c r="K7" s="4"/>
      <c r="L7" s="4"/>
      <c r="M7" s="20"/>
    </row>
    <row r="8" spans="2:13" x14ac:dyDescent="0.25">
      <c r="G8" s="20"/>
      <c r="H8" s="20"/>
      <c r="I8" s="4"/>
      <c r="J8" s="4"/>
      <c r="K8" s="4"/>
      <c r="L8" s="4"/>
      <c r="M8" s="5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34" t="s">
        <v>16</v>
      </c>
      <c r="K12" s="34"/>
      <c r="M12" s="1" t="s">
        <v>14</v>
      </c>
    </row>
    <row r="14" spans="2:13" x14ac:dyDescent="0.25">
      <c r="B14" s="34" t="s">
        <v>15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2:13" hidden="1" x14ac:dyDescent="0.25"/>
    <row r="16" spans="2:13" x14ac:dyDescent="0.25">
      <c r="E16" s="20"/>
      <c r="F16" s="20"/>
      <c r="G16" s="20"/>
    </row>
    <row r="17" spans="1:16" ht="54.6" customHeight="1" x14ac:dyDescent="0.25">
      <c r="A17" s="37" t="s">
        <v>32</v>
      </c>
      <c r="B17" s="38"/>
      <c r="C17" s="39">
        <f>M26</f>
        <v>484136.6</v>
      </c>
      <c r="D17" s="38"/>
      <c r="E17" s="15" t="s">
        <v>31</v>
      </c>
      <c r="F17" s="15" t="s">
        <v>29</v>
      </c>
      <c r="G17" s="15" t="s">
        <v>30</v>
      </c>
      <c r="H17" s="19"/>
      <c r="I17" s="16"/>
      <c r="J17" s="16"/>
      <c r="K17" s="16"/>
      <c r="L17" s="16"/>
      <c r="M17" s="19"/>
      <c r="P17" s="6"/>
    </row>
    <row r="18" spans="1:16" ht="30" customHeight="1" x14ac:dyDescent="0.25">
      <c r="A18" s="29" t="s">
        <v>0</v>
      </c>
      <c r="B18" s="29" t="s">
        <v>1</v>
      </c>
      <c r="C18" s="29" t="s">
        <v>2</v>
      </c>
      <c r="D18" s="29"/>
      <c r="E18" s="27" t="s">
        <v>24</v>
      </c>
      <c r="F18" s="27" t="s">
        <v>25</v>
      </c>
      <c r="G18" s="27" t="s">
        <v>26</v>
      </c>
      <c r="H18" s="40" t="s">
        <v>11</v>
      </c>
      <c r="I18" s="29" t="s">
        <v>8</v>
      </c>
      <c r="J18" s="29" t="s">
        <v>9</v>
      </c>
      <c r="K18" s="29" t="s">
        <v>10</v>
      </c>
      <c r="L18" s="29" t="s">
        <v>6</v>
      </c>
      <c r="M18" s="36" t="s">
        <v>7</v>
      </c>
    </row>
    <row r="19" spans="1:16" x14ac:dyDescent="0.25">
      <c r="A19" s="42"/>
      <c r="B19" s="42"/>
      <c r="C19" s="17" t="s">
        <v>3</v>
      </c>
      <c r="D19" s="17" t="s">
        <v>4</v>
      </c>
      <c r="E19" s="28" t="s">
        <v>5</v>
      </c>
      <c r="F19" s="28" t="s">
        <v>5</v>
      </c>
      <c r="G19" s="27" t="s">
        <v>5</v>
      </c>
      <c r="H19" s="41"/>
      <c r="I19" s="29"/>
      <c r="J19" s="29"/>
      <c r="K19" s="29"/>
      <c r="L19" s="29"/>
      <c r="M19" s="36"/>
    </row>
    <row r="20" spans="1:16" ht="30" customHeight="1" x14ac:dyDescent="0.25">
      <c r="A20" s="9">
        <v>1</v>
      </c>
      <c r="B20" s="45" t="s">
        <v>35</v>
      </c>
      <c r="C20" s="25" t="s">
        <v>27</v>
      </c>
      <c r="D20" s="26">
        <v>2200</v>
      </c>
      <c r="E20" s="44">
        <v>95</v>
      </c>
      <c r="F20" s="43">
        <v>95</v>
      </c>
      <c r="G20" s="43">
        <v>100</v>
      </c>
      <c r="H20" s="19">
        <f>ROUND(AVERAGE(E20:G20),2)</f>
        <v>96.67</v>
      </c>
      <c r="I20" s="16">
        <f t="shared" ref="I20:I25" si="0" xml:space="preserve"> COUNT(E20:G20)</f>
        <v>3</v>
      </c>
      <c r="J20" s="16">
        <f t="shared" ref="J20:J25" si="1">STDEV(E20:G20)</f>
        <v>2.8867513459481287</v>
      </c>
      <c r="K20" s="16">
        <f t="shared" ref="K20:K25" si="2">J20/H20*100</f>
        <v>2.9861915236869025</v>
      </c>
      <c r="L20" s="16" t="str">
        <f t="shared" ref="L20:L25" si="3">IF(K20&lt;33,"ОДНОРОДНЫЕ","НЕОДНОРОДНЫЕ")</f>
        <v>ОДНОРОДНЫЕ</v>
      </c>
      <c r="M20" s="19">
        <f t="shared" ref="M20:M25" si="4">D20*H20</f>
        <v>212674</v>
      </c>
    </row>
    <row r="21" spans="1:16" ht="30" customHeight="1" x14ac:dyDescent="0.25">
      <c r="A21" s="9">
        <v>2</v>
      </c>
      <c r="B21" s="45" t="s">
        <v>36</v>
      </c>
      <c r="C21" s="25" t="s">
        <v>27</v>
      </c>
      <c r="D21" s="26">
        <v>800</v>
      </c>
      <c r="E21" s="44">
        <v>25</v>
      </c>
      <c r="F21" s="43">
        <v>20</v>
      </c>
      <c r="G21" s="43">
        <v>21</v>
      </c>
      <c r="H21" s="21">
        <f t="shared" ref="H21:H25" si="5">ROUND(AVERAGE(E21:G21),2)</f>
        <v>22</v>
      </c>
      <c r="I21" s="16">
        <f t="shared" ref="I21:I23" si="6" xml:space="preserve"> COUNT(E21:G21)</f>
        <v>3</v>
      </c>
      <c r="J21" s="16">
        <f t="shared" ref="J21:J23" si="7">STDEV(E21:G21)</f>
        <v>2.6457513110645907</v>
      </c>
      <c r="K21" s="16">
        <f t="shared" ref="K21:K23" si="8">J21/H21*100</f>
        <v>12.026142323020867</v>
      </c>
      <c r="L21" s="16" t="str">
        <f t="shared" ref="L21:L23" si="9">IF(K21&lt;33,"ОДНОРОДНЫЕ","НЕОДНОРОДНЫЕ")</f>
        <v>ОДНОРОДНЫЕ</v>
      </c>
      <c r="M21" s="19">
        <f t="shared" ref="M21:M23" si="10">D21*H21</f>
        <v>17600</v>
      </c>
    </row>
    <row r="22" spans="1:16" s="23" customFormat="1" ht="30" customHeight="1" x14ac:dyDescent="0.25">
      <c r="A22" s="9">
        <v>3</v>
      </c>
      <c r="B22" s="45" t="s">
        <v>37</v>
      </c>
      <c r="C22" s="25" t="s">
        <v>27</v>
      </c>
      <c r="D22" s="26">
        <v>1000</v>
      </c>
      <c r="E22" s="44">
        <v>43</v>
      </c>
      <c r="F22" s="43">
        <v>46</v>
      </c>
      <c r="G22" s="43">
        <v>48</v>
      </c>
      <c r="H22" s="24">
        <f t="shared" ref="H22:H23" si="11">ROUND(AVERAGE(E22:G22),2)</f>
        <v>45.67</v>
      </c>
      <c r="I22" s="22">
        <f t="shared" si="6"/>
        <v>3</v>
      </c>
      <c r="J22" s="22">
        <f t="shared" si="7"/>
        <v>2.5166114784235831</v>
      </c>
      <c r="K22" s="22">
        <f t="shared" si="8"/>
        <v>5.5104258340783518</v>
      </c>
      <c r="L22" s="22" t="str">
        <f t="shared" si="9"/>
        <v>ОДНОРОДНЫЕ</v>
      </c>
      <c r="M22" s="24">
        <f t="shared" si="10"/>
        <v>45670</v>
      </c>
    </row>
    <row r="23" spans="1:16" s="23" customFormat="1" ht="30" customHeight="1" x14ac:dyDescent="0.25">
      <c r="A23" s="9">
        <v>4</v>
      </c>
      <c r="B23" s="45" t="s">
        <v>38</v>
      </c>
      <c r="C23" s="25" t="s">
        <v>27</v>
      </c>
      <c r="D23" s="26">
        <v>220</v>
      </c>
      <c r="E23" s="44">
        <v>215</v>
      </c>
      <c r="F23" s="43">
        <v>380</v>
      </c>
      <c r="G23" s="15">
        <v>399</v>
      </c>
      <c r="H23" s="24">
        <f t="shared" si="11"/>
        <v>331.33</v>
      </c>
      <c r="I23" s="22">
        <f t="shared" si="6"/>
        <v>3</v>
      </c>
      <c r="J23" s="22">
        <f t="shared" si="7"/>
        <v>101.1945321315996</v>
      </c>
      <c r="K23" s="22">
        <f t="shared" si="8"/>
        <v>30.541916557993421</v>
      </c>
      <c r="L23" s="22" t="str">
        <f t="shared" si="9"/>
        <v>ОДНОРОДНЫЕ</v>
      </c>
      <c r="M23" s="24">
        <f t="shared" si="10"/>
        <v>72892.599999999991</v>
      </c>
    </row>
    <row r="24" spans="1:16" ht="30" customHeight="1" x14ac:dyDescent="0.25">
      <c r="A24" s="9">
        <v>5</v>
      </c>
      <c r="B24" s="45" t="s">
        <v>39</v>
      </c>
      <c r="C24" s="25" t="s">
        <v>27</v>
      </c>
      <c r="D24" s="26">
        <v>1200</v>
      </c>
      <c r="E24" s="44">
        <v>113</v>
      </c>
      <c r="F24" s="43">
        <v>65</v>
      </c>
      <c r="G24" s="43">
        <v>68</v>
      </c>
      <c r="H24" s="21">
        <f t="shared" si="5"/>
        <v>82</v>
      </c>
      <c r="I24" s="16">
        <f t="shared" si="0"/>
        <v>3</v>
      </c>
      <c r="J24" s="16">
        <f t="shared" si="1"/>
        <v>26.888659319497503</v>
      </c>
      <c r="K24" s="16">
        <f t="shared" si="2"/>
        <v>32.791047950606711</v>
      </c>
      <c r="L24" s="16" t="str">
        <f t="shared" si="3"/>
        <v>ОДНОРОДНЫЕ</v>
      </c>
      <c r="M24" s="19">
        <f t="shared" si="4"/>
        <v>98400</v>
      </c>
    </row>
    <row r="25" spans="1:16" ht="30" customHeight="1" x14ac:dyDescent="0.25">
      <c r="A25" s="9">
        <v>6</v>
      </c>
      <c r="B25" s="45" t="s">
        <v>40</v>
      </c>
      <c r="C25" s="25" t="s">
        <v>27</v>
      </c>
      <c r="D25" s="26">
        <v>450</v>
      </c>
      <c r="E25" s="44">
        <v>113</v>
      </c>
      <c r="F25" s="43">
        <v>65</v>
      </c>
      <c r="G25" s="43">
        <v>68</v>
      </c>
      <c r="H25" s="21">
        <f t="shared" si="5"/>
        <v>82</v>
      </c>
      <c r="I25" s="16">
        <f t="shared" si="0"/>
        <v>3</v>
      </c>
      <c r="J25" s="16">
        <f t="shared" si="1"/>
        <v>26.888659319497503</v>
      </c>
      <c r="K25" s="16">
        <f t="shared" si="2"/>
        <v>32.791047950606711</v>
      </c>
      <c r="L25" s="16" t="str">
        <f t="shared" si="3"/>
        <v>ОДНОРОДНЫЕ</v>
      </c>
      <c r="M25" s="19">
        <f t="shared" si="4"/>
        <v>36900</v>
      </c>
    </row>
    <row r="26" spans="1:16" x14ac:dyDescent="0.25">
      <c r="A26" s="9"/>
      <c r="B26" s="10" t="s">
        <v>28</v>
      </c>
      <c r="C26" s="11"/>
      <c r="D26" s="12"/>
      <c r="E26" s="19">
        <f>SUMPRODUCT($D$20:$D$25,E20:E25)</f>
        <v>505750</v>
      </c>
      <c r="F26" s="19">
        <f>SUMPRODUCT($D$20:$D$25,F20:F25)</f>
        <v>461850</v>
      </c>
      <c r="G26" s="19">
        <f>SUMPRODUCT($D$20:$D$25,G20:G25)</f>
        <v>484780</v>
      </c>
      <c r="H26" s="19"/>
      <c r="I26" s="16"/>
      <c r="J26" s="16"/>
      <c r="K26" s="16"/>
      <c r="L26" s="16"/>
      <c r="M26" s="13">
        <f>SUM(M20:M25)</f>
        <v>484136.6</v>
      </c>
      <c r="O26" s="6"/>
    </row>
    <row r="27" spans="1:16" x14ac:dyDescent="0.25">
      <c r="A27" s="4"/>
      <c r="B27" s="4"/>
      <c r="C27" s="4"/>
      <c r="D27" s="4"/>
      <c r="E27" s="20"/>
      <c r="F27" s="20"/>
      <c r="G27" s="20"/>
      <c r="H27" s="20"/>
      <c r="I27" s="4"/>
      <c r="J27" s="4"/>
      <c r="K27" s="4"/>
      <c r="L27" s="4"/>
      <c r="M27" s="20"/>
      <c r="O27" s="6"/>
    </row>
    <row r="28" spans="1:16" x14ac:dyDescent="0.25">
      <c r="A28" s="35" t="s">
        <v>19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P28" s="6"/>
    </row>
    <row r="29" spans="1:16" x14ac:dyDescent="0.25">
      <c r="A29" s="33" t="s">
        <v>18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6" ht="15" customHeigh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O30" s="6"/>
    </row>
    <row r="31" spans="1:16" s="4" customFormat="1" x14ac:dyDescent="0.25">
      <c r="A31" s="31" t="s">
        <v>41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"/>
      <c r="O31" s="3"/>
    </row>
    <row r="32" spans="1:16" x14ac:dyDescent="0.25">
      <c r="A32" s="4"/>
      <c r="B32" s="4"/>
      <c r="C32" s="4"/>
      <c r="D32" s="4"/>
      <c r="E32" s="20"/>
      <c r="F32" s="20"/>
      <c r="G32" s="20"/>
      <c r="H32" s="20"/>
      <c r="I32" s="4"/>
      <c r="J32" s="4"/>
      <c r="K32" s="4"/>
      <c r="L32" s="4"/>
      <c r="M32" s="20"/>
    </row>
    <row r="33" spans="1:13" x14ac:dyDescent="0.25">
      <c r="A33" s="4"/>
      <c r="B33" s="4"/>
      <c r="C33" s="4"/>
      <c r="D33" s="4"/>
      <c r="E33" s="20"/>
      <c r="F33" s="20"/>
      <c r="G33" s="20"/>
      <c r="H33" s="20"/>
      <c r="I33" s="4"/>
      <c r="J33" s="14"/>
      <c r="K33" s="14"/>
      <c r="L33" s="4"/>
      <c r="M33" s="20"/>
    </row>
    <row r="34" spans="1:13" x14ac:dyDescent="0.25">
      <c r="A34" s="4"/>
      <c r="B34" s="4"/>
      <c r="C34" s="4"/>
      <c r="D34" s="4"/>
      <c r="E34" s="20"/>
      <c r="F34" s="20"/>
      <c r="G34" s="20"/>
      <c r="H34" s="20"/>
      <c r="I34" s="4"/>
      <c r="J34" s="4"/>
      <c r="K34" s="4"/>
      <c r="L34" s="4"/>
      <c r="M34" s="20"/>
    </row>
    <row r="35" spans="1:13" x14ac:dyDescent="0.25">
      <c r="A35" s="4"/>
      <c r="B35" s="4"/>
      <c r="C35" s="4"/>
      <c r="D35" s="4"/>
      <c r="E35" s="20"/>
      <c r="F35" s="20"/>
      <c r="G35" s="20"/>
      <c r="H35" s="20"/>
      <c r="I35" s="4"/>
      <c r="J35" s="4"/>
      <c r="K35" s="14"/>
      <c r="L35" s="4"/>
      <c r="M35" s="20"/>
    </row>
    <row r="36" spans="1:13" x14ac:dyDescent="0.25">
      <c r="J36" s="6"/>
      <c r="L36" s="6"/>
    </row>
    <row r="37" spans="1:13" x14ac:dyDescent="0.25">
      <c r="L37" s="6"/>
    </row>
    <row r="39" spans="1:13" x14ac:dyDescent="0.25">
      <c r="L39" s="6"/>
    </row>
  </sheetData>
  <mergeCells count="18">
    <mergeCell ref="A18:A19"/>
    <mergeCell ref="B18:B19"/>
    <mergeCell ref="C18:D18"/>
    <mergeCell ref="E3:M3"/>
    <mergeCell ref="A31:M31"/>
    <mergeCell ref="A30:M30"/>
    <mergeCell ref="J12:K12"/>
    <mergeCell ref="B14:L14"/>
    <mergeCell ref="A28:M28"/>
    <mergeCell ref="A29:M29"/>
    <mergeCell ref="M18:M19"/>
    <mergeCell ref="A17:B17"/>
    <mergeCell ref="C17:D17"/>
    <mergeCell ref="H18:H19"/>
    <mergeCell ref="I18:I19"/>
    <mergeCell ref="J18:J19"/>
    <mergeCell ref="K18:K19"/>
    <mergeCell ref="L18:L19"/>
  </mergeCells>
  <conditionalFormatting sqref="L26">
    <cfRule type="containsText" dxfId="41" priority="202" operator="containsText" text="НЕ">
      <formula>NOT(ISERROR(SEARCH("НЕ",L26)))</formula>
    </cfRule>
    <cfRule type="containsText" dxfId="40" priority="203" operator="containsText" text="ОДНОРОДНЫЕ">
      <formula>NOT(ISERROR(SEARCH("ОДНОРОДНЫЕ",L26)))</formula>
    </cfRule>
    <cfRule type="containsText" dxfId="39" priority="204" operator="containsText" text="НЕОДНОРОДНЫЕ">
      <formula>NOT(ISERROR(SEARCH("НЕОДНОРОДНЫЕ",L26)))</formula>
    </cfRule>
  </conditionalFormatting>
  <conditionalFormatting sqref="L26">
    <cfRule type="containsText" dxfId="38" priority="199" operator="containsText" text="НЕОДНОРОДНЫЕ">
      <formula>NOT(ISERROR(SEARCH("НЕОДНОРОДНЫЕ",L26)))</formula>
    </cfRule>
    <cfRule type="containsText" dxfId="37" priority="200" operator="containsText" text="ОДНОРОДНЫЕ">
      <formula>NOT(ISERROR(SEARCH("ОДНОРОДНЫЕ",L26)))</formula>
    </cfRule>
    <cfRule type="containsText" dxfId="36" priority="201" operator="containsText" text="НЕОДНОРОДНЫЕ">
      <formula>NOT(ISERROR(SEARCH("НЕОДНОРОДНЫЕ",L26)))</formula>
    </cfRule>
  </conditionalFormatting>
  <conditionalFormatting sqref="L20">
    <cfRule type="containsText" dxfId="35" priority="40" operator="containsText" text="НЕ">
      <formula>NOT(ISERROR(SEARCH("НЕ",L20)))</formula>
    </cfRule>
    <cfRule type="containsText" dxfId="34" priority="41" operator="containsText" text="ОДНОРОДНЫЕ">
      <formula>NOT(ISERROR(SEARCH("ОДНОРОДНЫЕ",L20)))</formula>
    </cfRule>
    <cfRule type="containsText" dxfId="33" priority="42" operator="containsText" text="НЕОДНОРОДНЫЕ">
      <formula>NOT(ISERROR(SEARCH("НЕОДНОРОДНЫЕ",L20)))</formula>
    </cfRule>
  </conditionalFormatting>
  <conditionalFormatting sqref="L20">
    <cfRule type="containsText" dxfId="32" priority="37" operator="containsText" text="НЕОДНОРОДНЫЕ">
      <formula>NOT(ISERROR(SEARCH("НЕОДНОРОДНЫЕ",L20)))</formula>
    </cfRule>
    <cfRule type="containsText" dxfId="31" priority="38" operator="containsText" text="ОДНОРОДНЫЕ">
      <formula>NOT(ISERROR(SEARCH("ОДНОРОДНЫЕ",L20)))</formula>
    </cfRule>
    <cfRule type="containsText" dxfId="30" priority="39" operator="containsText" text="НЕОДНОРОДНЫЕ">
      <formula>NOT(ISERROR(SEARCH("НЕОДНОРОДНЫЕ",L20)))</formula>
    </cfRule>
  </conditionalFormatting>
  <conditionalFormatting sqref="L24">
    <cfRule type="containsText" dxfId="29" priority="28" operator="containsText" text="НЕ">
      <formula>NOT(ISERROR(SEARCH("НЕ",L24)))</formula>
    </cfRule>
    <cfRule type="containsText" dxfId="28" priority="29" operator="containsText" text="ОДНОРОДНЫЕ">
      <formula>NOT(ISERROR(SEARCH("ОДНОРОДНЫЕ",L24)))</formula>
    </cfRule>
    <cfRule type="containsText" dxfId="27" priority="30" operator="containsText" text="НЕОДНОРОДНЫЕ">
      <formula>NOT(ISERROR(SEARCH("НЕОДНОРОДНЫЕ",L24)))</formula>
    </cfRule>
  </conditionalFormatting>
  <conditionalFormatting sqref="L24">
    <cfRule type="containsText" dxfId="26" priority="25" operator="containsText" text="НЕОДНОРОДНЫЕ">
      <formula>NOT(ISERROR(SEARCH("НЕОДНОРОДНЫЕ",L24)))</formula>
    </cfRule>
    <cfRule type="containsText" dxfId="25" priority="26" operator="containsText" text="ОДНОРОДНЫЕ">
      <formula>NOT(ISERROR(SEARCH("ОДНОРОДНЫЕ",L24)))</formula>
    </cfRule>
    <cfRule type="containsText" dxfId="24" priority="27" operator="containsText" text="НЕОДНОРОДНЫЕ">
      <formula>NOT(ISERROR(SEARCH("НЕОДНОРОДНЫЕ",L24)))</formula>
    </cfRule>
  </conditionalFormatting>
  <conditionalFormatting sqref="L21">
    <cfRule type="containsText" dxfId="23" priority="22" operator="containsText" text="НЕ">
      <formula>NOT(ISERROR(SEARCH("НЕ",L21)))</formula>
    </cfRule>
    <cfRule type="containsText" dxfId="22" priority="23" operator="containsText" text="ОДНОРОДНЫЕ">
      <formula>NOT(ISERROR(SEARCH("ОДНОРОДНЫЕ",L21)))</formula>
    </cfRule>
    <cfRule type="containsText" dxfId="21" priority="24" operator="containsText" text="НЕОДНОРОДНЫЕ">
      <formula>NOT(ISERROR(SEARCH("НЕОДНОРОДНЫЕ",L21)))</formula>
    </cfRule>
  </conditionalFormatting>
  <conditionalFormatting sqref="L21">
    <cfRule type="containsText" dxfId="20" priority="19" operator="containsText" text="НЕОДНОРОДНЫЕ">
      <formula>NOT(ISERROR(SEARCH("НЕОДНОРОДНЫЕ",L21)))</formula>
    </cfRule>
    <cfRule type="containsText" dxfId="19" priority="20" operator="containsText" text="ОДНОРОДНЫЕ">
      <formula>NOT(ISERROR(SEARCH("ОДНОРОДНЫЕ",L21)))</formula>
    </cfRule>
    <cfRule type="containsText" dxfId="18" priority="21" operator="containsText" text="НЕОДНОРОДНЫЕ">
      <formula>NOT(ISERROR(SEARCH("НЕОДНОРОДНЫЕ",L21)))</formula>
    </cfRule>
  </conditionalFormatting>
  <conditionalFormatting sqref="L25">
    <cfRule type="containsText" dxfId="17" priority="16" operator="containsText" text="НЕ">
      <formula>NOT(ISERROR(SEARCH("НЕ",L25)))</formula>
    </cfRule>
    <cfRule type="containsText" dxfId="16" priority="17" operator="containsText" text="ОДНОРОДНЫЕ">
      <formula>NOT(ISERROR(SEARCH("ОДНОРОДНЫЕ",L25)))</formula>
    </cfRule>
    <cfRule type="containsText" dxfId="15" priority="18" operator="containsText" text="НЕОДНОРОДНЫЕ">
      <formula>NOT(ISERROR(SEARCH("НЕОДНОРОДНЫЕ",L25)))</formula>
    </cfRule>
  </conditionalFormatting>
  <conditionalFormatting sqref="L25">
    <cfRule type="containsText" dxfId="14" priority="13" operator="containsText" text="НЕОДНОРОДНЫЕ">
      <formula>NOT(ISERROR(SEARCH("НЕОДНОРОДНЫЕ",L25)))</formula>
    </cfRule>
    <cfRule type="containsText" dxfId="13" priority="14" operator="containsText" text="ОДНОРОДНЫЕ">
      <formula>NOT(ISERROR(SEARCH("ОДНОРОДНЫЕ",L25)))</formula>
    </cfRule>
    <cfRule type="containsText" dxfId="12" priority="15" operator="containsText" text="НЕОДНОРОДНЫЕ">
      <formula>NOT(ISERROR(SEARCH("НЕОДНОРОДНЫЕ",L25)))</formula>
    </cfRule>
  </conditionalFormatting>
  <conditionalFormatting sqref="L22">
    <cfRule type="containsText" dxfId="11" priority="10" operator="containsText" text="НЕ">
      <formula>NOT(ISERROR(SEARCH("НЕ",L22)))</formula>
    </cfRule>
    <cfRule type="containsText" dxfId="10" priority="11" operator="containsText" text="ОДНОРОДНЫЕ">
      <formula>NOT(ISERROR(SEARCH("ОДНОРОДНЫЕ",L22)))</formula>
    </cfRule>
    <cfRule type="containsText" dxfId="9" priority="12" operator="containsText" text="НЕОДНОРОДНЫЕ">
      <formula>NOT(ISERROR(SEARCH("НЕОДНОРОДНЫЕ",L22)))</formula>
    </cfRule>
  </conditionalFormatting>
  <conditionalFormatting sqref="L22">
    <cfRule type="containsText" dxfId="8" priority="7" operator="containsText" text="НЕОДНОРОДНЫЕ">
      <formula>NOT(ISERROR(SEARCH("НЕОДНОРОДНЫЕ",L22)))</formula>
    </cfRule>
    <cfRule type="containsText" dxfId="7" priority="8" operator="containsText" text="ОДНОРОДНЫЕ">
      <formula>NOT(ISERROR(SEARCH("ОДНОРОДНЫЕ",L22)))</formula>
    </cfRule>
    <cfRule type="containsText" dxfId="6" priority="9" operator="containsText" text="НЕОДНОРОДНЫЕ">
      <formula>NOT(ISERROR(SEARCH("НЕОДНОРОДНЫЕ",L22)))</formula>
    </cfRule>
  </conditionalFormatting>
  <conditionalFormatting sqref="L23">
    <cfRule type="containsText" dxfId="5" priority="4" operator="containsText" text="НЕ">
      <formula>NOT(ISERROR(SEARCH("НЕ",L23)))</formula>
    </cfRule>
    <cfRule type="containsText" dxfId="4" priority="5" operator="containsText" text="ОДНОРОДНЫЕ">
      <formula>NOT(ISERROR(SEARCH("ОДНОРОДНЫЕ",L23)))</formula>
    </cfRule>
    <cfRule type="containsText" dxfId="3" priority="6" operator="containsText" text="НЕОДНОРОДНЫЕ">
      <formula>NOT(ISERROR(SEARCH("НЕОДНОРОДНЫЕ",L23)))</formula>
    </cfRule>
  </conditionalFormatting>
  <conditionalFormatting sqref="L23">
    <cfRule type="containsText" dxfId="2" priority="1" operator="containsText" text="НЕОДНОРОДНЫЕ">
      <formula>NOT(ISERROR(SEARCH("НЕОДНОРОДНЫЕ",L23)))</formula>
    </cfRule>
    <cfRule type="containsText" dxfId="1" priority="2" operator="containsText" text="ОДНОРОДНЫЕ">
      <formula>NOT(ISERROR(SEARCH("ОДНОРОДНЫЕ",L23)))</formula>
    </cfRule>
    <cfRule type="containsText" dxfId="0" priority="3" operator="containsText" text="НЕОДНОРОДНЫЕ">
      <formula>NOT(ISERROR(SEARCH("НЕОДНОРОДНЫЕ",L23)))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2024-12-10T02:55:13Z</dcterms:modified>
</cp:coreProperties>
</file>