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E22" i="1"/>
  <c r="F22" i="1" l="1"/>
  <c r="G22" i="1"/>
  <c r="L21" i="1"/>
  <c r="K21" i="1"/>
  <c r="O21" i="1"/>
  <c r="M21" i="1" l="1"/>
  <c r="N21" i="1" s="1"/>
  <c r="C18" i="1" l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<sst xmlns="http://schemas.openxmlformats.org/spreadsheetml/2006/main" count="41" uniqueCount="37">
  <si>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</si>
  <si>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</si>
  <si>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</si>
  <si>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</si>
  <si>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</si>
  <si>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</si>
  <si>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</si>
  <si>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</si>
  <si>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</si>
  <si>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</si>
  <si>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</si>
  <si>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</si>
  <si>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</si>
  <si>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</si>
  <si>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</si>
  <si>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</si>
  <si>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</si>
  <si>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</si>
  <si>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</si>
  <si>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</si>
  <si>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</si>
  <si>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</si>
  <si>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</si>
  <si>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</si>
  <si>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</si>
  <si>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шт</t>
  </si>
  <si>
    <t>Источник № 1</t>
  </si>
  <si>
    <t>Источник № 2</t>
  </si>
  <si>
    <t>Источник № 3</t>
  </si>
  <si>
    <t>№ 262-24</t>
  </si>
  <si>
    <t>Яйцо куриное диетическое 1 категории</t>
  </si>
  <si>
    <t xml:space="preserve">на поставку яиц куриных диетических 1 категории </t>
  </si>
  <si>
    <t>путем запроса котировок в электронной форме</t>
  </si>
  <si>
    <t>Исходя из имеющегося у Заказчика объёма финансового обеспечения для осуществления закупки НМЦД устанавливается в размере 845000 руб. (восемьсот сорок пять тысяч рублей 00 копеек)</t>
  </si>
  <si>
    <t>КП вх. 3028 от 03.12.2024</t>
  </si>
  <si>
    <t>КП вх. 3041 от 03.12.2024</t>
  </si>
  <si>
    <t>КП вх. 3027 от 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</si>
</sst>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zoomScale="85" zoomScaleNormal="85" zoomScalePageLayoutView="70" workbookViewId="0">
      <selection activeCell="B21" sqref="B21:D21"/>
    </sheetView>
  </sheetViews>
  <sheetFormatPr defaultRowHeight="15" x14ac:dyDescent="0.25"/>
  <cols>
    <col min="1" max="1" width="6.140625" style="2" bestFit="1" customWidth="1"/>
    <col min="2" max="2" width="33.5703125" style="2" customWidth="1"/>
    <col min="3" max="3" width="7.85546875" style="2" bestFit="1" customWidth="1"/>
    <col min="4" max="4" width="7.140625" style="2" bestFit="1" customWidth="1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20" width="10.7109375" style="1" bestFit="1" customWidth="1"/>
    <col min="21" max="16384" width="9.140625" style="1"/>
  </cols>
  <sheetData>
    <row r="1" spans="1:15" x14ac:dyDescent="0.25">
      <c r="A1" s="14"/>
      <c r="B1" s="14"/>
      <c r="C1" s="14"/>
      <c r="D1" s="14"/>
      <c r="E1" s="4"/>
      <c r="F1" s="4"/>
      <c r="G1" s="4"/>
      <c r="H1" s="4"/>
      <c r="I1" s="4"/>
      <c r="J1" s="4"/>
      <c r="K1" s="14"/>
      <c r="L1" s="14"/>
      <c r="M1" s="14"/>
      <c r="N1" s="14"/>
      <c r="O1" s="18" t="s">
        <v>23</v>
      </c>
    </row>
    <row r="2" spans="1:15" ht="14.45" customHeight="1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18" t="s">
        <v>24</v>
      </c>
    </row>
    <row r="3" spans="1:15" ht="14.45" hidden="1" customHeight="1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18"/>
    </row>
    <row r="4" spans="1:15" ht="14.45" customHeight="1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18" t="s">
        <v>31</v>
      </c>
    </row>
    <row r="5" spans="1:15" ht="14.45" customHeight="1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18" t="s">
        <v>32</v>
      </c>
    </row>
    <row r="6" spans="1:15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18"/>
    </row>
    <row r="7" spans="1:15" ht="14.45" customHeight="1" x14ac:dyDescent="0.25">
      <c r="A7" s="14"/>
      <c r="B7" s="14"/>
      <c r="C7" s="14"/>
      <c r="D7" s="14"/>
      <c r="E7" s="4"/>
      <c r="F7" s="4"/>
      <c r="G7" s="4"/>
      <c r="H7" s="4"/>
      <c r="I7" s="4"/>
      <c r="J7" s="4"/>
      <c r="K7" s="14"/>
      <c r="L7" s="14"/>
      <c r="M7" s="14"/>
      <c r="N7" s="14"/>
      <c r="O7" s="18" t="s">
        <v>29</v>
      </c>
    </row>
    <row r="8" spans="1:15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4"/>
    </row>
    <row r="9" spans="1:15" s="6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7" t="s">
        <v>13</v>
      </c>
    </row>
    <row r="10" spans="1:15" s="6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8" t="s">
        <v>18</v>
      </c>
    </row>
    <row r="11" spans="1:15" s="6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8" t="s">
        <v>14</v>
      </c>
    </row>
    <row r="12" spans="1:15" s="6" customForma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14"/>
      <c r="M12" s="14"/>
      <c r="N12" s="14"/>
      <c r="O12" s="4"/>
    </row>
    <row r="13" spans="1:15" s="6" customFormat="1" ht="28.9" customHeight="1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34" t="s">
        <v>17</v>
      </c>
      <c r="M13" s="34"/>
      <c r="N13" s="14"/>
      <c r="O13" s="4" t="s">
        <v>15</v>
      </c>
    </row>
    <row r="14" spans="1:15" x14ac:dyDescent="0.25">
      <c r="A14" s="14"/>
      <c r="B14" s="14"/>
      <c r="C14" s="14"/>
      <c r="D14" s="14"/>
      <c r="E14" s="4"/>
      <c r="F14" s="4"/>
      <c r="G14" s="4"/>
      <c r="H14" s="4"/>
      <c r="I14" s="4"/>
      <c r="J14" s="4"/>
      <c r="K14" s="14"/>
      <c r="L14" s="14"/>
      <c r="M14" s="14"/>
      <c r="N14" s="14"/>
      <c r="O14" s="4"/>
    </row>
    <row r="15" spans="1:15" x14ac:dyDescent="0.25">
      <c r="A15" s="14"/>
      <c r="B15" s="34" t="s">
        <v>16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4"/>
    </row>
    <row r="16" spans="1:15" hidden="1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7" x14ac:dyDescent="0.25">
      <c r="A17" s="14"/>
      <c r="B17" s="14"/>
      <c r="C17" s="14"/>
      <c r="D17" s="14"/>
      <c r="E17" s="4"/>
      <c r="F17" s="4"/>
      <c r="G17" s="4"/>
      <c r="H17" s="4"/>
      <c r="I17" s="4"/>
      <c r="J17" s="4"/>
      <c r="K17" s="14"/>
      <c r="L17" s="14"/>
      <c r="M17" s="14"/>
      <c r="N17" s="14"/>
      <c r="O17" s="4"/>
    </row>
    <row r="18" spans="1:17" s="5" customFormat="1" ht="30" x14ac:dyDescent="0.25">
      <c r="A18" s="38" t="s">
        <v>11</v>
      </c>
      <c r="B18" s="39"/>
      <c r="C18" s="40">
        <f>SUM(O21:O21)</f>
        <v>964166.66666666674</v>
      </c>
      <c r="D18" s="39"/>
      <c r="E18" s="25" t="s">
        <v>35</v>
      </c>
      <c r="F18" s="26" t="s">
        <v>34</v>
      </c>
      <c r="G18" s="26" t="s">
        <v>36</v>
      </c>
      <c r="H18" s="11"/>
      <c r="I18" s="15"/>
      <c r="J18" s="15"/>
      <c r="K18" s="12"/>
      <c r="L18" s="12"/>
      <c r="M18" s="12"/>
      <c r="N18" s="12"/>
      <c r="O18" s="15"/>
    </row>
    <row r="19" spans="1:17" s="5" customFormat="1" x14ac:dyDescent="0.25">
      <c r="A19" s="31" t="s">
        <v>0</v>
      </c>
      <c r="B19" s="31" t="s">
        <v>1</v>
      </c>
      <c r="C19" s="31" t="s">
        <v>2</v>
      </c>
      <c r="D19" s="31"/>
      <c r="E19" s="15" t="s">
        <v>26</v>
      </c>
      <c r="F19" s="15" t="s">
        <v>27</v>
      </c>
      <c r="G19" s="15" t="s">
        <v>28</v>
      </c>
      <c r="H19" s="15" t="s">
        <v>19</v>
      </c>
      <c r="I19" s="15" t="s">
        <v>20</v>
      </c>
      <c r="J19" s="41" t="s">
        <v>12</v>
      </c>
      <c r="K19" s="31" t="s">
        <v>8</v>
      </c>
      <c r="L19" s="31" t="s">
        <v>9</v>
      </c>
      <c r="M19" s="31" t="s">
        <v>10</v>
      </c>
      <c r="N19" s="31" t="s">
        <v>6</v>
      </c>
      <c r="O19" s="37" t="s">
        <v>7</v>
      </c>
    </row>
    <row r="20" spans="1:17" s="5" customFormat="1" ht="30" x14ac:dyDescent="0.25">
      <c r="A20" s="32"/>
      <c r="B20" s="32"/>
      <c r="C20" s="13" t="s">
        <v>3</v>
      </c>
      <c r="D20" s="13" t="s">
        <v>4</v>
      </c>
      <c r="E20" s="15" t="s">
        <v>5</v>
      </c>
      <c r="F20" s="15" t="s">
        <v>5</v>
      </c>
      <c r="G20" s="15" t="s">
        <v>5</v>
      </c>
      <c r="H20" s="15" t="s">
        <v>5</v>
      </c>
      <c r="I20" s="15" t="s">
        <v>5</v>
      </c>
      <c r="J20" s="42"/>
      <c r="K20" s="31"/>
      <c r="L20" s="31"/>
      <c r="M20" s="31"/>
      <c r="N20" s="31"/>
      <c r="O20" s="37"/>
    </row>
    <row r="21" spans="1:17" s="5" customFormat="1" ht="31.5" customHeight="1" x14ac:dyDescent="0.25">
      <c r="A21" s="19">
        <v>1</v>
      </c>
      <c r="B21" s="28" t="s">
        <v>30</v>
      </c>
      <c r="C21" s="29" t="s">
        <v>25</v>
      </c>
      <c r="D21" s="27">
        <v>65000</v>
      </c>
      <c r="E21" s="30">
        <v>13</v>
      </c>
      <c r="F21" s="30">
        <v>15.5</v>
      </c>
      <c r="G21" s="30">
        <v>16</v>
      </c>
      <c r="H21" s="21"/>
      <c r="I21" s="21"/>
      <c r="J21" s="21">
        <f>AVERAGE(E21:I21)</f>
        <v>14.833333333333334</v>
      </c>
      <c r="K21" s="22">
        <f t="shared" ref="K21" si="0">COUNT(E21:I21)</f>
        <v>3</v>
      </c>
      <c r="L21" s="22">
        <f t="shared" ref="L21" si="1">STDEV(E21:I21)</f>
        <v>1.6072751268321592</v>
      </c>
      <c r="M21" s="22">
        <f t="shared" ref="M21" si="2">L21/J21*100</f>
        <v>10.835562652801073</v>
      </c>
      <c r="N21" s="22" t="str">
        <f t="shared" ref="N21" si="3">IF(M21&lt;33,"ОДНОРОДНЫЕ","НЕОДНОРОДНЫЕ")</f>
        <v>ОДНОРОДНЫЕ</v>
      </c>
      <c r="O21" s="21">
        <f t="shared" ref="O21" si="4">D21*J21</f>
        <v>964166.66666666674</v>
      </c>
    </row>
    <row r="22" spans="1:17" s="5" customFormat="1" x14ac:dyDescent="0.25">
      <c r="A22" s="12"/>
      <c r="B22" s="16"/>
      <c r="C22" s="17"/>
      <c r="D22" s="20"/>
      <c r="E22" s="15">
        <f>SUMPRODUCT($D$21:$D$21,E21:E21)</f>
        <v>845000</v>
      </c>
      <c r="F22" s="21">
        <f>SUMPRODUCT($D$21:$D$21,F21:F21)</f>
        <v>1007500</v>
      </c>
      <c r="G22" s="21">
        <f>SUMPRODUCT($D$21:$D$21,G21:G21)</f>
        <v>1040000</v>
      </c>
      <c r="H22" s="15"/>
      <c r="I22" s="15"/>
      <c r="J22" s="15"/>
      <c r="K22" s="12"/>
      <c r="L22" s="12"/>
      <c r="M22" s="12"/>
      <c r="N22" s="12"/>
      <c r="O22" s="15"/>
    </row>
    <row r="23" spans="1:17" s="6" customFormat="1" x14ac:dyDescent="0.25">
      <c r="A23" s="14"/>
      <c r="B23" s="14"/>
      <c r="C23" s="14"/>
      <c r="D23" s="14"/>
      <c r="E23" s="4"/>
      <c r="F23" s="4"/>
      <c r="G23" s="4"/>
      <c r="H23" s="4"/>
      <c r="I23" s="4"/>
      <c r="J23" s="4"/>
      <c r="K23" s="14"/>
      <c r="L23" s="14"/>
      <c r="M23" s="14"/>
      <c r="N23" s="14"/>
      <c r="O23" s="4"/>
    </row>
    <row r="24" spans="1:17" s="9" customFormat="1" x14ac:dyDescent="0.25">
      <c r="A24" s="35" t="s">
        <v>22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Q24" s="24"/>
    </row>
    <row r="25" spans="1:17" s="9" customFormat="1" x14ac:dyDescent="0.25">
      <c r="A25" s="36" t="s">
        <v>21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7" s="9" customFormat="1" ht="1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7" s="9" customFormat="1" x14ac:dyDescent="0.25">
      <c r="A27" s="33" t="s">
        <v>33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10"/>
      <c r="Q27" s="10"/>
    </row>
    <row r="30" spans="1:17" x14ac:dyDescent="0.25">
      <c r="N30" s="23"/>
    </row>
    <row r="31" spans="1:17" x14ac:dyDescent="0.25">
      <c r="M31" s="23"/>
    </row>
    <row r="33" spans="13:14" x14ac:dyDescent="0.25">
      <c r="N33" s="23"/>
    </row>
    <row r="35" spans="13:14" x14ac:dyDescent="0.25">
      <c r="M35" s="23"/>
    </row>
  </sheetData>
  <mergeCells count="17">
    <mergeCell ref="A19:A20"/>
    <mergeCell ref="B19:B20"/>
    <mergeCell ref="C19:D19"/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</mergeCells>
  <conditionalFormatting sqref="N22">
    <cfRule type="containsText" dxfId="11" priority="232" operator="containsText" text="НЕ">
      <formula>NOT(ISERROR(SEARCH("НЕ",N22)))</formula>
    </cfRule>
    <cfRule type="containsText" dxfId="10" priority="233" operator="containsText" text="ОДНОРОДНЫЕ">
      <formula>NOT(ISERROR(SEARCH("ОДНОРОДНЫЕ",N22)))</formula>
    </cfRule>
    <cfRule type="containsText" dxfId="9" priority="234" operator="containsText" text="НЕОДНОРОДНЫЕ">
      <formula>NOT(ISERROR(SEARCH("НЕОДНОРОДНЫЕ",N22)))</formula>
    </cfRule>
  </conditionalFormatting>
  <conditionalFormatting sqref="N22">
    <cfRule type="containsText" dxfId="8" priority="229" operator="containsText" text="НЕОДНОРОДНЫЕ">
      <formula>NOT(ISERROR(SEARCH("НЕОДНОРОДНЫЕ",N22)))</formula>
    </cfRule>
    <cfRule type="containsText" dxfId="7" priority="230" operator="containsText" text="ОДНОРОДНЫЕ">
      <formula>NOT(ISERROR(SEARCH("ОДНОРОДНЫЕ",N22)))</formula>
    </cfRule>
    <cfRule type="containsText" dxfId="6" priority="231" operator="containsText" text="НЕОДНОРОДНЫЕ">
      <formula>NOT(ISERROR(SEARCH("НЕОДНОРОДНЫЕ",N22)))</formula>
    </cfRule>
  </conditionalFormatting>
  <conditionalFormatting sqref="N21">
    <cfRule type="containsText" dxfId="5" priority="172" operator="containsText" text="НЕ">
      <formula>NOT(ISERROR(SEARCH("НЕ",N21)))</formula>
    </cfRule>
    <cfRule type="containsText" dxfId="4" priority="173" operator="containsText" text="ОДНОРОДНЫЕ">
      <formula>NOT(ISERROR(SEARCH("ОДНОРОДНЫЕ",N21)))</formula>
    </cfRule>
    <cfRule type="containsText" dxfId="3" priority="174" operator="containsText" text="НЕОДНОРОДНЫЕ">
      <formula>NOT(ISERROR(SEARCH("НЕОДНОРОДНЫЕ",N21)))</formula>
    </cfRule>
  </conditionalFormatting>
  <conditionalFormatting sqref="N21">
    <cfRule type="containsText" dxfId="2" priority="169" operator="containsText" text="НЕОДНОРОДНЫЕ">
      <formula>NOT(ISERROR(SEARCH("НЕОДНОРОДНЫЕ",N21)))</formula>
    </cfRule>
    <cfRule type="containsText" dxfId="1" priority="170" operator="containsText" text="ОДНОРОДНЫЕ">
      <formula>NOT(ISERROR(SEARCH("ОДНОРОДНЫЕ",N21)))</formula>
    </cfRule>
    <cfRule type="containsText" dxfId="0" priority="171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2024-12-10T02:03:20Z</dcterms:modified>
</cp:coreProperties>
</file>