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5" i="1" l="1"/>
  <c r="P25" i="1"/>
  <c r="O25" i="1"/>
  <c r="T25" i="1" s="1"/>
  <c r="Q24" i="1"/>
  <c r="P24" i="1"/>
  <c r="O24" i="1"/>
  <c r="T24" i="1" s="1"/>
  <c r="Q23" i="1"/>
  <c r="P23" i="1"/>
  <c r="O23" i="1"/>
  <c r="T23" i="1" s="1"/>
  <c r="Q21" i="1"/>
  <c r="P21" i="1"/>
  <c r="O21" i="1"/>
  <c r="T21" i="1" s="1"/>
  <c r="Q20" i="1"/>
  <c r="P20" i="1"/>
  <c r="O20" i="1"/>
  <c r="T20" i="1" s="1"/>
  <c r="Q26" i="1"/>
  <c r="P26" i="1"/>
  <c r="O26" i="1"/>
  <c r="T26" i="1" s="1"/>
  <c r="Q22" i="1"/>
  <c r="P22" i="1"/>
  <c r="O22" i="1"/>
  <c r="T22" i="1" s="1"/>
  <c r="Q27" i="1"/>
  <c r="P27" i="1"/>
  <c r="O27" i="1"/>
  <c r="T27" i="1" s="1"/>
  <c r="R25" i="1" l="1"/>
  <c r="S25" i="1" s="1"/>
  <c r="R20" i="1"/>
  <c r="S20" i="1" s="1"/>
  <c r="R21" i="1"/>
  <c r="S21" i="1" s="1"/>
  <c r="R27" i="1"/>
  <c r="S27" i="1" s="1"/>
  <c r="R22" i="1"/>
  <c r="S22" i="1" s="1"/>
  <c r="R23" i="1"/>
  <c r="S23" i="1" s="1"/>
  <c r="R26" i="1"/>
  <c r="S26" i="1" s="1"/>
  <c r="R24" i="1"/>
  <c r="S24" i="1" s="1"/>
  <c r="Q19" i="1"/>
  <c r="P19" i="1"/>
  <c r="O19" i="1"/>
  <c r="T19" i="1" s="1"/>
  <c r="R19" i="1" l="1"/>
  <c r="S19" i="1" s="1"/>
  <c r="P28" i="1"/>
  <c r="Q28" i="1"/>
  <c r="O28" i="1"/>
  <c r="R28" i="1" l="1"/>
  <c r="T28" i="1"/>
  <c r="C16" i="1" s="1"/>
  <c r="S28" i="1" l="1"/>
</calcChain>
</file>

<file path=xl/sharedStrings.xml><?xml version="1.0" encoding="utf-8"?>
<sst xmlns="http://schemas.openxmlformats.org/spreadsheetml/2006/main" count="70" uniqueCount="53">
  <si>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</si>
  <si>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</si>
  <si>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</si>
  <si>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</si>
  <si>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</si>
  <si>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</si>
  <si>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</si>
  <si>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</si>
  <si>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</si>
  <si>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</si>
  <si>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</si>
  <si>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</si>
  <si>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</si>
  <si>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</si>
  <si>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</si>
  <si>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</si>
  <si>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</si>
  <si>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</si>
  <si>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</si>
  <si>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</si>
  <si>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</si>
  <si>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</si>
  <si>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</si>
  <si>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</si>
  <si>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</si>
  <si>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</si>
  <si>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</si>
  <si>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</si>
  <si>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</si>
  <si>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</si>
  <si>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</si>
  <si>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</si>
  <si>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</si>
  <si>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</si>
  <si>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</si>
  <si>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</si>
  <si>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258-24</t>
  </si>
  <si>
    <t>на поставку лекарственных препаратов влияющих на кроветворение и кровь</t>
  </si>
  <si>
    <t>КП вх.1033/вс от 02.11.2024</t>
  </si>
  <si>
    <t>КП вх.1036/вс от 02.11.2024</t>
  </si>
  <si>
    <t>Система электронного заказа "ФармКомандир"  03.12.2024</t>
  </si>
  <si>
    <t>Гепарин</t>
  </si>
  <si>
    <t xml:space="preserve">Цианокобаламин </t>
  </si>
  <si>
    <t>Фолиевая кислота</t>
  </si>
  <si>
    <t>Транексамовая кислота</t>
  </si>
  <si>
    <t xml:space="preserve">Транексамовая кислота </t>
  </si>
  <si>
    <t>Натрия гидрокарбонат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</si>
  <si>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</t>
  </si>
  <si>
    <t>Аминокапроновая  кислота</t>
  </si>
  <si>
    <t>Аминокислоты для парентерального питания+Прочие препараты</t>
  </si>
  <si>
    <t>Инозин+Меглюмин+Метионин+Никотинамид+Янтарная кислота</t>
  </si>
  <si>
    <t>Шт.</t>
  </si>
  <si>
    <t>Начальная (максимальная) цена договора устанавливается в размере 683604,81 руб. (шестьсот восемьдесят три тысячи шестьсот четыре рубля восемьдесят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</si>
</sst>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85" zoomScaleNormal="85" zoomScalePageLayoutView="70" workbookViewId="0">
      <selection activeCell="S35" sqref="S35"/>
    </sheetView>
  </sheetViews>
  <sheetFormatPr defaultRowHeight="15" x14ac:dyDescent="0.25"/>
  <cols>
    <col min="1" max="1" width="6.140625" style="14" bestFit="1" customWidth="1"/>
    <col min="2" max="2" width="37.42578125" style="14" customWidth="1"/>
    <col min="3" max="3" width="11.7109375" style="14" customWidth="1"/>
    <col min="4" max="4" width="7.140625" style="14" bestFit="1" customWidth="1"/>
    <col min="5" max="6" width="15.140625" style="1" customWidth="1"/>
    <col min="7" max="7" width="16.42578125" style="1" customWidth="1"/>
    <col min="8" max="9" width="15.140625" style="1" hidden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4" customWidth="1"/>
    <col min="17" max="17" width="12.5703125" style="14" customWidth="1"/>
    <col min="18" max="18" width="10.28515625" style="14" customWidth="1"/>
    <col min="19" max="19" width="22.42578125" style="14" bestFit="1" customWidth="1"/>
    <col min="20" max="20" width="17.5703125" style="1" customWidth="1"/>
    <col min="21" max="21" width="10.7109375" style="14" bestFit="1" customWidth="1"/>
    <col min="22" max="22" width="11.28515625" style="14" bestFit="1" customWidth="1"/>
    <col min="23" max="23" width="10.7109375" style="14" bestFit="1" customWidth="1"/>
    <col min="24" max="24" width="11.7109375" style="14" bestFit="1" customWidth="1"/>
    <col min="25" max="25" width="10.7109375" style="14" bestFit="1" customWidth="1"/>
    <col min="26" max="16384" width="9.140625" style="14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3" t="s">
        <v>37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x14ac:dyDescent="0.25">
      <c r="G4" s="8"/>
      <c r="H4" s="8"/>
      <c r="I4" s="8"/>
      <c r="J4" s="8"/>
      <c r="K4" s="8"/>
      <c r="L4" s="8"/>
      <c r="M4" s="8"/>
      <c r="N4" s="8"/>
      <c r="O4" s="8"/>
      <c r="P4" s="13"/>
      <c r="Q4" s="13"/>
      <c r="R4" s="13"/>
      <c r="S4" s="13"/>
      <c r="T4" s="5" t="s">
        <v>22</v>
      </c>
    </row>
    <row r="5" spans="1:20" x14ac:dyDescent="0.25">
      <c r="G5" s="8"/>
      <c r="H5" s="8"/>
      <c r="I5" s="8"/>
      <c r="J5" s="8"/>
      <c r="K5" s="8"/>
      <c r="L5" s="8"/>
      <c r="M5" s="8"/>
      <c r="N5" s="8"/>
      <c r="O5" s="8"/>
      <c r="P5" s="13"/>
      <c r="Q5" s="13"/>
      <c r="R5" s="13"/>
      <c r="S5" s="13"/>
      <c r="T5" s="5" t="s">
        <v>21</v>
      </c>
    </row>
    <row r="6" spans="1:20" ht="14.45" customHeight="1" x14ac:dyDescent="0.25">
      <c r="G6" s="8"/>
      <c r="H6" s="8"/>
      <c r="I6" s="8"/>
      <c r="J6" s="8"/>
      <c r="K6" s="8"/>
      <c r="L6" s="8"/>
      <c r="M6" s="8"/>
      <c r="N6" s="8"/>
      <c r="O6" s="8"/>
      <c r="P6" s="13"/>
      <c r="Q6" s="13"/>
      <c r="R6" s="13"/>
      <c r="S6" s="13"/>
      <c r="T6" s="5" t="s">
        <v>36</v>
      </c>
    </row>
    <row r="7" spans="1:20" x14ac:dyDescent="0.25">
      <c r="G7" s="8"/>
      <c r="H7" s="8"/>
      <c r="I7" s="8"/>
      <c r="J7" s="8"/>
      <c r="K7" s="8"/>
      <c r="L7" s="8"/>
      <c r="M7" s="8"/>
      <c r="N7" s="8"/>
      <c r="O7" s="8"/>
      <c r="P7" s="13"/>
      <c r="Q7" s="13"/>
      <c r="R7" s="13"/>
      <c r="S7" s="13"/>
      <c r="T7" s="3" t="s">
        <v>13</v>
      </c>
    </row>
    <row r="8" spans="1:20" x14ac:dyDescent="0.25">
      <c r="T8" s="9" t="s">
        <v>16</v>
      </c>
    </row>
    <row r="9" spans="1:20" x14ac:dyDescent="0.25">
      <c r="T9" s="9" t="s">
        <v>14</v>
      </c>
    </row>
    <row r="11" spans="1:20" ht="28.9" customHeight="1" x14ac:dyDescent="0.25">
      <c r="Q11" s="26" t="s">
        <v>30</v>
      </c>
      <c r="R11" s="26"/>
      <c r="S11" s="13"/>
      <c r="T11" s="8" t="s">
        <v>31</v>
      </c>
    </row>
    <row r="13" spans="1:20" x14ac:dyDescent="0.25"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0" hidden="1" x14ac:dyDescent="0.25"/>
    <row r="16" spans="1:20" ht="75" x14ac:dyDescent="0.25">
      <c r="A16" s="34" t="s">
        <v>11</v>
      </c>
      <c r="B16" s="35"/>
      <c r="C16" s="36">
        <f>SUM(T19:T28)</f>
        <v>683604.81000000017</v>
      </c>
      <c r="D16" s="35"/>
      <c r="E16" s="7" t="s">
        <v>38</v>
      </c>
      <c r="F16" s="7" t="s">
        <v>39</v>
      </c>
      <c r="G16" s="40" t="s">
        <v>40</v>
      </c>
      <c r="H16" s="7"/>
      <c r="I16" s="7"/>
      <c r="J16" s="10"/>
      <c r="K16" s="10"/>
      <c r="L16" s="10"/>
      <c r="M16" s="7"/>
      <c r="N16" s="7"/>
      <c r="O16" s="15"/>
      <c r="P16" s="11"/>
      <c r="Q16" s="11"/>
      <c r="R16" s="11"/>
      <c r="S16" s="11"/>
      <c r="T16" s="15"/>
    </row>
    <row r="17" spans="1:22" ht="30" customHeight="1" x14ac:dyDescent="0.25">
      <c r="A17" s="24" t="s">
        <v>0</v>
      </c>
      <c r="B17" s="24" t="s">
        <v>1</v>
      </c>
      <c r="C17" s="24" t="s">
        <v>2</v>
      </c>
      <c r="D17" s="24"/>
      <c r="E17" s="10" t="s">
        <v>23</v>
      </c>
      <c r="F17" s="10" t="s">
        <v>24</v>
      </c>
      <c r="G17" s="10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37" t="s">
        <v>12</v>
      </c>
      <c r="P17" s="24" t="s">
        <v>8</v>
      </c>
      <c r="Q17" s="24" t="s">
        <v>9</v>
      </c>
      <c r="R17" s="24" t="s">
        <v>10</v>
      </c>
      <c r="S17" s="24" t="s">
        <v>6</v>
      </c>
      <c r="T17" s="33" t="s">
        <v>7</v>
      </c>
    </row>
    <row r="18" spans="1:22" ht="30" x14ac:dyDescent="0.25">
      <c r="A18" s="25"/>
      <c r="B18" s="25"/>
      <c r="C18" s="12" t="s">
        <v>3</v>
      </c>
      <c r="D18" s="12" t="s">
        <v>4</v>
      </c>
      <c r="E18" s="17" t="s">
        <v>5</v>
      </c>
      <c r="F18" s="17" t="s">
        <v>5</v>
      </c>
      <c r="G18" s="17" t="s">
        <v>5</v>
      </c>
      <c r="H18" s="17" t="s">
        <v>5</v>
      </c>
      <c r="I18" s="10" t="s">
        <v>5</v>
      </c>
      <c r="J18" s="17" t="s">
        <v>5</v>
      </c>
      <c r="K18" s="17" t="s">
        <v>5</v>
      </c>
      <c r="L18" s="17" t="s">
        <v>5</v>
      </c>
      <c r="M18" s="17" t="s">
        <v>5</v>
      </c>
      <c r="N18" s="17" t="s">
        <v>5</v>
      </c>
      <c r="O18" s="38"/>
      <c r="P18" s="24"/>
      <c r="Q18" s="24"/>
      <c r="R18" s="24"/>
      <c r="S18" s="24"/>
      <c r="T18" s="33"/>
    </row>
    <row r="19" spans="1:22" x14ac:dyDescent="0.25">
      <c r="A19" s="16">
        <v>1</v>
      </c>
      <c r="B19" s="44" t="s">
        <v>41</v>
      </c>
      <c r="C19" s="43" t="s">
        <v>35</v>
      </c>
      <c r="D19" s="43">
        <v>200</v>
      </c>
      <c r="E19" s="45">
        <v>1356</v>
      </c>
      <c r="F19" s="42">
        <v>1383.12</v>
      </c>
      <c r="G19" s="42">
        <v>1488.85</v>
      </c>
      <c r="H19" s="10"/>
      <c r="I19" s="10"/>
      <c r="J19" s="10"/>
      <c r="K19" s="10"/>
      <c r="L19" s="10"/>
      <c r="M19" s="10"/>
      <c r="N19" s="15"/>
      <c r="O19" s="15">
        <f>ROUND(AVERAGE(E19:N19),2)</f>
        <v>1409.32</v>
      </c>
      <c r="P19" s="11">
        <f xml:space="preserve"> COUNT(E19:I19)</f>
        <v>3</v>
      </c>
      <c r="Q19" s="11">
        <f>STDEV(E19:I19)</f>
        <v>70.19431339740656</v>
      </c>
      <c r="R19" s="11">
        <f>Q19/O19*100</f>
        <v>4.9807221495051914</v>
      </c>
      <c r="S19" s="11" t="str">
        <f>IF(R19&lt;33,"ОДНОРОДНЫЕ","НЕОДНОРОДНЫЕ")</f>
        <v>ОДНОРОДНЫЕ</v>
      </c>
      <c r="T19" s="15">
        <f>D19*O19</f>
        <v>281864</v>
      </c>
    </row>
    <row r="20" spans="1:22" s="19" customFormat="1" x14ac:dyDescent="0.25">
      <c r="A20" s="21">
        <v>2</v>
      </c>
      <c r="B20" s="44" t="s">
        <v>42</v>
      </c>
      <c r="C20" s="43" t="s">
        <v>35</v>
      </c>
      <c r="D20" s="43">
        <v>150</v>
      </c>
      <c r="E20" s="45">
        <v>43.35</v>
      </c>
      <c r="F20" s="42">
        <v>44.22</v>
      </c>
      <c r="G20" s="42">
        <v>45.51</v>
      </c>
      <c r="H20" s="10"/>
      <c r="I20" s="10"/>
      <c r="J20" s="10"/>
      <c r="K20" s="10"/>
      <c r="L20" s="10"/>
      <c r="M20" s="10"/>
      <c r="N20" s="20"/>
      <c r="O20" s="20">
        <f>ROUND(AVERAGE(E20:N20),2)</f>
        <v>44.36</v>
      </c>
      <c r="P20" s="22">
        <f xml:space="preserve"> COUNT(E20:I20)</f>
        <v>3</v>
      </c>
      <c r="Q20" s="22">
        <f>STDEV(E20:I20)</f>
        <v>1.0867842472174485</v>
      </c>
      <c r="R20" s="22">
        <f>Q20/O20*100</f>
        <v>2.449919403105159</v>
      </c>
      <c r="S20" s="22" t="str">
        <f>IF(R20&lt;33,"ОДНОРОДНЫЕ","НЕОДНОРОДНЫЕ")</f>
        <v>ОДНОРОДНЫЕ</v>
      </c>
      <c r="T20" s="20">
        <f>D20*O20</f>
        <v>6654</v>
      </c>
    </row>
    <row r="21" spans="1:22" s="19" customFormat="1" x14ac:dyDescent="0.25">
      <c r="A21" s="21">
        <v>3</v>
      </c>
      <c r="B21" s="41" t="s">
        <v>43</v>
      </c>
      <c r="C21" s="43" t="s">
        <v>35</v>
      </c>
      <c r="D21" s="43">
        <v>50</v>
      </c>
      <c r="E21" s="45">
        <v>32.86</v>
      </c>
      <c r="F21" s="42">
        <v>33.520000000000003</v>
      </c>
      <c r="G21" s="42">
        <v>36.85</v>
      </c>
      <c r="H21" s="10"/>
      <c r="I21" s="10"/>
      <c r="J21" s="10"/>
      <c r="K21" s="10"/>
      <c r="L21" s="10"/>
      <c r="M21" s="10"/>
      <c r="N21" s="20"/>
      <c r="O21" s="20">
        <f>ROUND(AVERAGE(E21:N21),2)</f>
        <v>34.409999999999997</v>
      </c>
      <c r="P21" s="22">
        <f xml:space="preserve"> COUNT(E21:I21)</f>
        <v>3</v>
      </c>
      <c r="Q21" s="22">
        <f>STDEV(E21:I21)</f>
        <v>2.1387145672108754</v>
      </c>
      <c r="R21" s="22">
        <f>Q21/O21*100</f>
        <v>6.2153867108714778</v>
      </c>
      <c r="S21" s="22" t="str">
        <f>IF(R21&lt;33,"ОДНОРОДНЫЕ","НЕОДНОРОДНЫЕ")</f>
        <v>ОДНОРОДНЫЕ</v>
      </c>
      <c r="T21" s="20">
        <f>D21*O21</f>
        <v>1720.4999999999998</v>
      </c>
    </row>
    <row r="22" spans="1:22" s="19" customFormat="1" x14ac:dyDescent="0.25">
      <c r="A22" s="21">
        <v>4</v>
      </c>
      <c r="B22" s="41" t="s">
        <v>44</v>
      </c>
      <c r="C22" s="43" t="s">
        <v>35</v>
      </c>
      <c r="D22" s="43">
        <v>170</v>
      </c>
      <c r="E22" s="45">
        <v>725.94</v>
      </c>
      <c r="F22" s="42">
        <v>740.46</v>
      </c>
      <c r="G22" s="42">
        <v>788.43</v>
      </c>
      <c r="H22" s="10"/>
      <c r="I22" s="10"/>
      <c r="J22" s="10"/>
      <c r="K22" s="10"/>
      <c r="L22" s="10"/>
      <c r="M22" s="10"/>
      <c r="N22" s="20"/>
      <c r="O22" s="20">
        <f>ROUND(AVERAGE(E22:N22),2)</f>
        <v>751.61</v>
      </c>
      <c r="P22" s="22">
        <f xml:space="preserve"> COUNT(E22:I22)</f>
        <v>3</v>
      </c>
      <c r="Q22" s="22">
        <f>STDEV(E22:I22)</f>
        <v>32.703087010250215</v>
      </c>
      <c r="R22" s="22">
        <f>Q22/O22*100</f>
        <v>4.351071301639176</v>
      </c>
      <c r="S22" s="22" t="str">
        <f>IF(R22&lt;33,"ОДНОРОДНЫЕ","НЕОДНОРОДНЫЕ")</f>
        <v>ОДНОРОДНЫЕ</v>
      </c>
      <c r="T22" s="20">
        <f>D22*O22</f>
        <v>127773.7</v>
      </c>
    </row>
    <row r="23" spans="1:22" s="19" customFormat="1" x14ac:dyDescent="0.25">
      <c r="A23" s="21">
        <v>5</v>
      </c>
      <c r="B23" s="41" t="s">
        <v>45</v>
      </c>
      <c r="C23" s="43" t="s">
        <v>35</v>
      </c>
      <c r="D23" s="43">
        <v>120</v>
      </c>
      <c r="E23" s="45">
        <v>706.5</v>
      </c>
      <c r="F23" s="42">
        <v>720.63</v>
      </c>
      <c r="G23" s="42">
        <v>885.89</v>
      </c>
      <c r="H23" s="10"/>
      <c r="I23" s="10"/>
      <c r="J23" s="10"/>
      <c r="K23" s="10"/>
      <c r="L23" s="10"/>
      <c r="M23" s="10"/>
      <c r="N23" s="20"/>
      <c r="O23" s="20">
        <f>ROUND(AVERAGE(E23:N23),2)</f>
        <v>771.01</v>
      </c>
      <c r="P23" s="22">
        <f xml:space="preserve"> COUNT(E23:I23)</f>
        <v>3</v>
      </c>
      <c r="Q23" s="22">
        <f>STDEV(E23:I23)</f>
        <v>99.742415417581171</v>
      </c>
      <c r="R23" s="22">
        <f>Q23/O23*100</f>
        <v>12.936591667758027</v>
      </c>
      <c r="S23" s="22" t="str">
        <f>IF(R23&lt;33,"ОДНОРОДНЫЕ","НЕОДНОРОДНЫЕ")</f>
        <v>ОДНОРОДНЫЕ</v>
      </c>
      <c r="T23" s="20">
        <f>D23*O23</f>
        <v>92521.2</v>
      </c>
    </row>
    <row r="24" spans="1:22" s="19" customFormat="1" x14ac:dyDescent="0.25">
      <c r="A24" s="21">
        <v>6</v>
      </c>
      <c r="B24" s="44" t="s">
        <v>46</v>
      </c>
      <c r="C24" s="43" t="s">
        <v>51</v>
      </c>
      <c r="D24" s="43">
        <v>420</v>
      </c>
      <c r="E24" s="45">
        <v>68.033000000000001</v>
      </c>
      <c r="F24" s="42">
        <v>69.394000000000005</v>
      </c>
      <c r="G24" s="42">
        <v>84.563999999999993</v>
      </c>
      <c r="H24" s="10"/>
      <c r="I24" s="10"/>
      <c r="J24" s="10"/>
      <c r="K24" s="10"/>
      <c r="L24" s="10"/>
      <c r="M24" s="10"/>
      <c r="N24" s="20"/>
      <c r="O24" s="20">
        <f>ROUND(AVERAGE(E24:N24),2)</f>
        <v>74</v>
      </c>
      <c r="P24" s="22">
        <f xml:space="preserve"> COUNT(E24:I24)</f>
        <v>3</v>
      </c>
      <c r="Q24" s="22">
        <f>STDEV(E24:I24)</f>
        <v>9.1765569251216608</v>
      </c>
      <c r="R24" s="22">
        <f>Q24/O24*100</f>
        <v>12.400752601515757</v>
      </c>
      <c r="S24" s="22" t="str">
        <f>IF(R24&lt;33,"ОДНОРОДНЫЕ","НЕОДНОРОДНЫЕ")</f>
        <v>ОДНОРОДНЫЕ</v>
      </c>
      <c r="T24" s="20">
        <f>D24*O24</f>
        <v>31080</v>
      </c>
    </row>
    <row r="25" spans="1:22" s="19" customFormat="1" ht="60" x14ac:dyDescent="0.25">
      <c r="A25" s="21">
        <v>7</v>
      </c>
      <c r="B25" s="41" t="s">
        <v>47</v>
      </c>
      <c r="C25" s="43" t="s">
        <v>35</v>
      </c>
      <c r="D25" s="43">
        <v>7</v>
      </c>
      <c r="E25" s="45">
        <v>11808.5</v>
      </c>
      <c r="F25" s="42">
        <v>12044.67</v>
      </c>
      <c r="G25" s="42">
        <v>11709.34</v>
      </c>
      <c r="H25" s="10"/>
      <c r="I25" s="10"/>
      <c r="J25" s="10"/>
      <c r="K25" s="10"/>
      <c r="L25" s="10"/>
      <c r="M25" s="10"/>
      <c r="N25" s="20"/>
      <c r="O25" s="20">
        <f>ROUND(AVERAGE(E25:N25),2)</f>
        <v>11854.17</v>
      </c>
      <c r="P25" s="22">
        <f xml:space="preserve"> COUNT(E25:I25)</f>
        <v>3</v>
      </c>
      <c r="Q25" s="22">
        <f>STDEV(E25:I25)</f>
        <v>172.26683923494966</v>
      </c>
      <c r="R25" s="22">
        <f>Q25/O25*100</f>
        <v>1.4532172158400769</v>
      </c>
      <c r="S25" s="22" t="str">
        <f>IF(R25&lt;33,"ОДНОРОДНЫЕ","НЕОДНОРОДНЫЕ")</f>
        <v>ОДНОРОДНЫЕ</v>
      </c>
      <c r="T25" s="20">
        <f>D25*O25</f>
        <v>82979.19</v>
      </c>
    </row>
    <row r="26" spans="1:22" s="19" customFormat="1" x14ac:dyDescent="0.25">
      <c r="A26" s="21">
        <v>8</v>
      </c>
      <c r="B26" s="41" t="s">
        <v>48</v>
      </c>
      <c r="C26" s="43" t="s">
        <v>51</v>
      </c>
      <c r="D26" s="43">
        <v>10</v>
      </c>
      <c r="E26" s="45">
        <v>54</v>
      </c>
      <c r="F26" s="42">
        <v>55.08</v>
      </c>
      <c r="G26" s="42">
        <v>73.430000000000007</v>
      </c>
      <c r="H26" s="10"/>
      <c r="I26" s="10"/>
      <c r="J26" s="10"/>
      <c r="K26" s="10"/>
      <c r="L26" s="10"/>
      <c r="M26" s="10"/>
      <c r="N26" s="20"/>
      <c r="O26" s="20">
        <f>ROUND(AVERAGE(E26:N26),2)</f>
        <v>60.84</v>
      </c>
      <c r="P26" s="22">
        <f xml:space="preserve"> COUNT(E26:I26)</f>
        <v>3</v>
      </c>
      <c r="Q26" s="22">
        <f>STDEV(E26:I26)</f>
        <v>10.919507009628854</v>
      </c>
      <c r="R26" s="22">
        <f>Q26/O26*100</f>
        <v>17.947907642387989</v>
      </c>
      <c r="S26" s="22" t="str">
        <f>IF(R26&lt;33,"ОДНОРОДНЫЕ","НЕОДНОРОДНЫЕ")</f>
        <v>ОДНОРОДНЫЕ</v>
      </c>
      <c r="T26" s="20">
        <f>D26*O26</f>
        <v>608.40000000000009</v>
      </c>
    </row>
    <row r="27" spans="1:22" s="19" customFormat="1" ht="30" x14ac:dyDescent="0.25">
      <c r="A27" s="21">
        <v>9</v>
      </c>
      <c r="B27" s="44" t="s">
        <v>49</v>
      </c>
      <c r="C27" s="43" t="s">
        <v>35</v>
      </c>
      <c r="D27" s="43">
        <v>2</v>
      </c>
      <c r="E27" s="45">
        <v>6828.77</v>
      </c>
      <c r="F27" s="42">
        <v>6965.35</v>
      </c>
      <c r="G27" s="42">
        <v>6639.52</v>
      </c>
      <c r="H27" s="10"/>
      <c r="I27" s="10"/>
      <c r="J27" s="10"/>
      <c r="K27" s="10"/>
      <c r="L27" s="10"/>
      <c r="M27" s="10"/>
      <c r="N27" s="20"/>
      <c r="O27" s="20">
        <f>ROUND(AVERAGE(E27:N27),2)</f>
        <v>6811.21</v>
      </c>
      <c r="P27" s="22">
        <f xml:space="preserve"> COUNT(E27:I27)</f>
        <v>3</v>
      </c>
      <c r="Q27" s="22">
        <f>STDEV(E27:I27)</f>
        <v>163.62296487147921</v>
      </c>
      <c r="R27" s="22">
        <f>Q27/O27*100</f>
        <v>2.4022598755798046</v>
      </c>
      <c r="S27" s="22" t="str">
        <f>IF(R27&lt;33,"ОДНОРОДНЫЕ","НЕОДНОРОДНЫЕ")</f>
        <v>ОДНОРОДНЫЕ</v>
      </c>
      <c r="T27" s="20">
        <f>D27*O27</f>
        <v>13622.42</v>
      </c>
    </row>
    <row r="28" spans="1:22" ht="30" x14ac:dyDescent="0.25">
      <c r="A28" s="21">
        <v>10</v>
      </c>
      <c r="B28" s="18" t="s">
        <v>50</v>
      </c>
      <c r="C28" s="43" t="s">
        <v>35</v>
      </c>
      <c r="D28" s="43">
        <v>20</v>
      </c>
      <c r="E28" s="45">
        <v>2208.71</v>
      </c>
      <c r="F28" s="42">
        <v>2252.88</v>
      </c>
      <c r="G28" s="42">
        <v>2255.61</v>
      </c>
      <c r="H28" s="10"/>
      <c r="I28" s="10"/>
      <c r="J28" s="10"/>
      <c r="K28" s="10"/>
      <c r="L28" s="10"/>
      <c r="M28" s="10"/>
      <c r="N28" s="15"/>
      <c r="O28" s="15">
        <f>ROUND(AVERAGE(E28:N28),2)</f>
        <v>2239.0700000000002</v>
      </c>
      <c r="P28" s="11">
        <f xml:space="preserve"> COUNT(E28:I28)</f>
        <v>3</v>
      </c>
      <c r="Q28" s="11">
        <f>STDEV(E28:I28)</f>
        <v>26.325057138272957</v>
      </c>
      <c r="R28" s="11">
        <f>Q28/O28*100</f>
        <v>1.175713896317353</v>
      </c>
      <c r="S28" s="11" t="str">
        <f>IF(R28&lt;33,"ОДНОРОДНЫЕ","НЕОДНОРОДНЫЕ")</f>
        <v>ОДНОРОДНЫЕ</v>
      </c>
      <c r="T28" s="15">
        <f>D28*O28</f>
        <v>44781.4</v>
      </c>
    </row>
    <row r="29" spans="1:22" x14ac:dyDescent="0.25">
      <c r="E29" s="14"/>
      <c r="F29" s="14"/>
      <c r="G29" s="14"/>
      <c r="U29" s="6"/>
      <c r="V29" s="1"/>
    </row>
    <row r="30" spans="1:22" x14ac:dyDescent="0.25">
      <c r="A30" s="31" t="s">
        <v>18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V30" s="6"/>
    </row>
    <row r="31" spans="1:22" x14ac:dyDescent="0.25">
      <c r="A31" s="32" t="s">
        <v>17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2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6"/>
    </row>
    <row r="33" spans="1:22" s="13" customFormat="1" x14ac:dyDescent="0.25">
      <c r="A33" s="27" t="s">
        <v>52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"/>
      <c r="V33" s="2"/>
    </row>
    <row r="34" spans="1:22" x14ac:dyDescent="0.25">
      <c r="R34" s="6"/>
      <c r="S34" s="6"/>
    </row>
    <row r="35" spans="1:22" x14ac:dyDescent="0.25">
      <c r="S35" s="39"/>
    </row>
    <row r="36" spans="1:22" x14ac:dyDescent="0.25">
      <c r="Q36" s="6"/>
    </row>
    <row r="37" spans="1:22" x14ac:dyDescent="0.25">
      <c r="R37" s="6"/>
      <c r="S37" s="6"/>
    </row>
    <row r="39" spans="1:22" x14ac:dyDescent="0.25">
      <c r="P39" s="6"/>
    </row>
  </sheetData>
  <mergeCells count="18">
    <mergeCell ref="S17:S18"/>
    <mergeCell ref="A17:A18"/>
    <mergeCell ref="G3:T3"/>
    <mergeCell ref="B17:B18"/>
    <mergeCell ref="C17:D17"/>
    <mergeCell ref="Q11:R11"/>
    <mergeCell ref="A33:T33"/>
    <mergeCell ref="A32:T32"/>
    <mergeCell ref="B13:S13"/>
    <mergeCell ref="A30:T30"/>
    <mergeCell ref="A31:T31"/>
    <mergeCell ref="T17:T18"/>
    <mergeCell ref="A16:B16"/>
    <mergeCell ref="C16:D16"/>
    <mergeCell ref="O17:O18"/>
    <mergeCell ref="P17:P18"/>
    <mergeCell ref="Q17:Q18"/>
    <mergeCell ref="R17:R18"/>
  </mergeCells>
  <conditionalFormatting sqref="S28">
    <cfRule type="containsText" dxfId="77" priority="214" operator="containsText" text="НЕ">
      <formula>NOT(ISERROR(SEARCH("НЕ",S28)))</formula>
    </cfRule>
    <cfRule type="containsText" dxfId="76" priority="215" operator="containsText" text="ОДНОРОДНЫЕ">
      <formula>NOT(ISERROR(SEARCH("ОДНОРОДНЫЕ",S28)))</formula>
    </cfRule>
    <cfRule type="containsText" dxfId="75" priority="216" operator="containsText" text="НЕОДНОРОДНЫЕ">
      <formula>NOT(ISERROR(SEARCH("НЕОДНОРОДНЫЕ",S28)))</formula>
    </cfRule>
  </conditionalFormatting>
  <conditionalFormatting sqref="S28">
    <cfRule type="containsText" dxfId="74" priority="211" operator="containsText" text="НЕОДНОРОДНЫЕ">
      <formula>NOT(ISERROR(SEARCH("НЕОДНОРОДНЫЕ",S28)))</formula>
    </cfRule>
    <cfRule type="containsText" dxfId="73" priority="212" operator="containsText" text="ОДНОРОДНЫЕ">
      <formula>NOT(ISERROR(SEARCH("ОДНОРОДНЫЕ",S28)))</formula>
    </cfRule>
    <cfRule type="containsText" dxfId="72" priority="213" operator="containsText" text="НЕОДНОРОДНЫЕ">
      <formula>NOT(ISERROR(SEARCH("НЕОДНОРОДНЫЕ",S28)))</formula>
    </cfRule>
  </conditionalFormatting>
  <conditionalFormatting sqref="S19">
    <cfRule type="containsText" dxfId="71" priority="52" operator="containsText" text="НЕ">
      <formula>NOT(ISERROR(SEARCH("НЕ",S19)))</formula>
    </cfRule>
    <cfRule type="containsText" dxfId="70" priority="53" operator="containsText" text="ОДНОРОДНЫЕ">
      <formula>NOT(ISERROR(SEARCH("ОДНОРОДНЫЕ",S19)))</formula>
    </cfRule>
    <cfRule type="containsText" dxfId="69" priority="54" operator="containsText" text="НЕОДНОРОДНЫЕ">
      <formula>NOT(ISERROR(SEARCH("НЕОДНОРОДНЫЕ",S19)))</formula>
    </cfRule>
  </conditionalFormatting>
  <conditionalFormatting sqref="S19">
    <cfRule type="containsText" dxfId="68" priority="49" operator="containsText" text="НЕОДНОРОДНЫЕ">
      <formula>NOT(ISERROR(SEARCH("НЕОДНОРОДНЫЕ",S19)))</formula>
    </cfRule>
    <cfRule type="containsText" dxfId="67" priority="50" operator="containsText" text="ОДНОРОДНЫЕ">
      <formula>NOT(ISERROR(SEARCH("ОДНОРОДНЫЕ",S19)))</formula>
    </cfRule>
    <cfRule type="containsText" dxfId="66" priority="51" operator="containsText" text="НЕОДНОРОДНЫЕ">
      <formula>NOT(ISERROR(SEARCH("НЕОДНОРОДНЫЕ",S19)))</formula>
    </cfRule>
  </conditionalFormatting>
  <conditionalFormatting sqref="S27">
    <cfRule type="containsText" dxfId="65" priority="46" operator="containsText" text="НЕ">
      <formula>NOT(ISERROR(SEARCH("НЕ",S27)))</formula>
    </cfRule>
    <cfRule type="containsText" dxfId="64" priority="47" operator="containsText" text="ОДНОРОДНЫЕ">
      <formula>NOT(ISERROR(SEARCH("ОДНОРОДНЫЕ",S27)))</formula>
    </cfRule>
    <cfRule type="containsText" dxfId="63" priority="48" operator="containsText" text="НЕОДНОРОДНЫЕ">
      <formula>NOT(ISERROR(SEARCH("НЕОДНОРОДНЫЕ",S27)))</formula>
    </cfRule>
  </conditionalFormatting>
  <conditionalFormatting sqref="S27">
    <cfRule type="containsText" dxfId="62" priority="43" operator="containsText" text="НЕОДНОРОДНЫЕ">
      <formula>NOT(ISERROR(SEARCH("НЕОДНОРОДНЫЕ",S27)))</formula>
    </cfRule>
    <cfRule type="containsText" dxfId="61" priority="44" operator="containsText" text="ОДНОРОДНЫЕ">
      <formula>NOT(ISERROR(SEARCH("ОДНОРОДНЫЕ",S27)))</formula>
    </cfRule>
    <cfRule type="containsText" dxfId="60" priority="45" operator="containsText" text="НЕОДНОРОДНЫЕ">
      <formula>NOT(ISERROR(SEARCH("НЕОДНОРОДНЫЕ",S27)))</formula>
    </cfRule>
  </conditionalFormatting>
  <conditionalFormatting sqref="S26">
    <cfRule type="containsText" dxfId="59" priority="40" operator="containsText" text="НЕ">
      <formula>NOT(ISERROR(SEARCH("НЕ",S26)))</formula>
    </cfRule>
    <cfRule type="containsText" dxfId="58" priority="41" operator="containsText" text="ОДНОРОДНЫЕ">
      <formula>NOT(ISERROR(SEARCH("ОДНОРОДНЫЕ",S26)))</formula>
    </cfRule>
    <cfRule type="containsText" dxfId="57" priority="42" operator="containsText" text="НЕОДНОРОДНЫЕ">
      <formula>NOT(ISERROR(SEARCH("НЕОДНОРОДНЫЕ",S26)))</formula>
    </cfRule>
  </conditionalFormatting>
  <conditionalFormatting sqref="S26">
    <cfRule type="containsText" dxfId="56" priority="37" operator="containsText" text="НЕОДНОРОДНЫЕ">
      <formula>NOT(ISERROR(SEARCH("НЕОДНОРОДНЫЕ",S26)))</formula>
    </cfRule>
    <cfRule type="containsText" dxfId="55" priority="38" operator="containsText" text="ОДНОРОДНЫЕ">
      <formula>NOT(ISERROR(SEARCH("ОДНОРОДНЫЕ",S26)))</formula>
    </cfRule>
    <cfRule type="containsText" dxfId="54" priority="39" operator="containsText" text="НЕОДНОРОДНЫЕ">
      <formula>NOT(ISERROR(SEARCH("НЕОДНОРОДНЫЕ",S26)))</formula>
    </cfRule>
  </conditionalFormatting>
  <conditionalFormatting sqref="S22">
    <cfRule type="containsText" dxfId="53" priority="34" operator="containsText" text="НЕ">
      <formula>NOT(ISERROR(SEARCH("НЕ",S22)))</formula>
    </cfRule>
    <cfRule type="containsText" dxfId="52" priority="35" operator="containsText" text="ОДНОРОДНЫЕ">
      <formula>NOT(ISERROR(SEARCH("ОДНОРОДНЫЕ",S22)))</formula>
    </cfRule>
    <cfRule type="containsText" dxfId="51" priority="36" operator="containsText" text="НЕОДНОРОДНЫЕ">
      <formula>NOT(ISERROR(SEARCH("НЕОДНОРОДНЫЕ",S22)))</formula>
    </cfRule>
  </conditionalFormatting>
  <conditionalFormatting sqref="S22">
    <cfRule type="containsText" dxfId="50" priority="31" operator="containsText" text="НЕОДНОРОДНЫЕ">
      <formula>NOT(ISERROR(SEARCH("НЕОДНОРОДНЫЕ",S22)))</formula>
    </cfRule>
    <cfRule type="containsText" dxfId="49" priority="32" operator="containsText" text="ОДНОРОДНЫЕ">
      <formula>NOT(ISERROR(SEARCH("ОДНОРОДНЫЕ",S22)))</formula>
    </cfRule>
    <cfRule type="containsText" dxfId="48" priority="33" operator="containsText" text="НЕОДНОРОДНЫЕ">
      <formula>NOT(ISERROR(SEARCH("НЕОДНОРОДНЫЕ",S22)))</formula>
    </cfRule>
  </conditionalFormatting>
  <conditionalFormatting sqref="S21">
    <cfRule type="containsText" dxfId="47" priority="28" operator="containsText" text="НЕ">
      <formula>NOT(ISERROR(SEARCH("НЕ",S21)))</formula>
    </cfRule>
    <cfRule type="containsText" dxfId="46" priority="29" operator="containsText" text="ОДНОРОДНЫЕ">
      <formula>NOT(ISERROR(SEARCH("ОДНОРОДНЫЕ",S21)))</formula>
    </cfRule>
    <cfRule type="containsText" dxfId="45" priority="30" operator="containsText" text="НЕОДНОРОДНЫЕ">
      <formula>NOT(ISERROR(SEARCH("НЕОДНОРОДНЫЕ",S21)))</formula>
    </cfRule>
  </conditionalFormatting>
  <conditionalFormatting sqref="S21">
    <cfRule type="containsText" dxfId="44" priority="25" operator="containsText" text="НЕОДНОРОДНЫЕ">
      <formula>NOT(ISERROR(SEARCH("НЕОДНОРОДНЫЕ",S21)))</formula>
    </cfRule>
    <cfRule type="containsText" dxfId="43" priority="26" operator="containsText" text="ОДНОРОДНЫЕ">
      <formula>NOT(ISERROR(SEARCH("ОДНОРОДНЫЕ",S21)))</formula>
    </cfRule>
    <cfRule type="containsText" dxfId="42" priority="27" operator="containsText" text="НЕОДНОРОДНЫЕ">
      <formula>NOT(ISERROR(SEARCH("НЕОДНОРОДНЫЕ",S21)))</formula>
    </cfRule>
  </conditionalFormatting>
  <conditionalFormatting sqref="S20">
    <cfRule type="containsText" dxfId="41" priority="22" operator="containsText" text="НЕ">
      <formula>NOT(ISERROR(SEARCH("НЕ",S20)))</formula>
    </cfRule>
    <cfRule type="containsText" dxfId="40" priority="23" operator="containsText" text="ОДНОРОДНЫЕ">
      <formula>NOT(ISERROR(SEARCH("ОДНОРОДНЫЕ",S20)))</formula>
    </cfRule>
    <cfRule type="containsText" dxfId="39" priority="24" operator="containsText" text="НЕОДНОРОДНЫЕ">
      <formula>NOT(ISERROR(SEARCH("НЕОДНОРОДНЫЕ",S20)))</formula>
    </cfRule>
  </conditionalFormatting>
  <conditionalFormatting sqref="S20">
    <cfRule type="containsText" dxfId="38" priority="19" operator="containsText" text="НЕОДНОРОДНЫЕ">
      <formula>NOT(ISERROR(SEARCH("НЕОДНОРОДНЫЕ",S20)))</formula>
    </cfRule>
    <cfRule type="containsText" dxfId="37" priority="20" operator="containsText" text="ОДНОРОДНЫЕ">
      <formula>NOT(ISERROR(SEARCH("ОДНОРОДНЫЕ",S20)))</formula>
    </cfRule>
    <cfRule type="containsText" dxfId="36" priority="21" operator="containsText" text="НЕОДНОРОДНЫЕ">
      <formula>NOT(ISERROR(SEARCH("НЕОДНОРОДНЫЕ",S20)))</formula>
    </cfRule>
  </conditionalFormatting>
  <conditionalFormatting sqref="S25">
    <cfRule type="containsText" dxfId="35" priority="16" operator="containsText" text="НЕ">
      <formula>NOT(ISERROR(SEARCH("НЕ",S25)))</formula>
    </cfRule>
    <cfRule type="containsText" dxfId="34" priority="17" operator="containsText" text="ОДНОРОДНЫЕ">
      <formula>NOT(ISERROR(SEARCH("ОДНОРОДНЫЕ",S25)))</formula>
    </cfRule>
    <cfRule type="containsText" dxfId="33" priority="18" operator="containsText" text="НЕОДНОРОДНЫЕ">
      <formula>NOT(ISERROR(SEARCH("НЕОДНОРОДНЫЕ",S25)))</formula>
    </cfRule>
  </conditionalFormatting>
  <conditionalFormatting sqref="S25">
    <cfRule type="containsText" dxfId="29" priority="13" operator="containsText" text="НЕОДНОРОДНЫЕ">
      <formula>NOT(ISERROR(SEARCH("НЕОДНОРОДНЫЕ",S25)))</formula>
    </cfRule>
    <cfRule type="containsText" dxfId="28" priority="14" operator="containsText" text="ОДНОРОДНЫЕ">
      <formula>NOT(ISERROR(SEARCH("ОДНОРОДНЫЕ",S25)))</formula>
    </cfRule>
    <cfRule type="containsText" dxfId="27" priority="15" operator="containsText" text="НЕОДНОРОДНЫЕ">
      <formula>NOT(ISERROR(SEARCH("НЕОДНОРОДНЫЕ",S25)))</formula>
    </cfRule>
  </conditionalFormatting>
  <conditionalFormatting sqref="S24">
    <cfRule type="containsText" dxfId="23" priority="10" operator="containsText" text="НЕ">
      <formula>NOT(ISERROR(SEARCH("НЕ",S24)))</formula>
    </cfRule>
    <cfRule type="containsText" dxfId="22" priority="11" operator="containsText" text="ОДНОРОДНЫЕ">
      <formula>NOT(ISERROR(SEARCH("ОДНОРОДНЫЕ",S24)))</formula>
    </cfRule>
    <cfRule type="containsText" dxfId="21" priority="12" operator="containsText" text="НЕОДНОРОДНЫЕ">
      <formula>NOT(ISERROR(SEARCH("НЕОДНОРОДНЫЕ",S24)))</formula>
    </cfRule>
  </conditionalFormatting>
  <conditionalFormatting sqref="S24">
    <cfRule type="containsText" dxfId="17" priority="7" operator="containsText" text="НЕОДНОРОДНЫЕ">
      <formula>NOT(ISERROR(SEARCH("НЕОДНОРОДНЫЕ",S24)))</formula>
    </cfRule>
    <cfRule type="containsText" dxfId="16" priority="8" operator="containsText" text="ОДНОРОДНЫЕ">
      <formula>NOT(ISERROR(SEARCH("ОДНОРОДНЫЕ",S24)))</formula>
    </cfRule>
    <cfRule type="containsText" dxfId="15" priority="9" operator="containsText" text="НЕОДНОРОДНЫЕ">
      <formula>NOT(ISERROR(SEARCH("НЕОДНОРОДНЫЕ",S24)))</formula>
    </cfRule>
  </conditionalFormatting>
  <conditionalFormatting sqref="S23">
    <cfRule type="containsText" dxfId="11" priority="4" operator="containsText" text="НЕ">
      <formula>NOT(ISERROR(SEARCH("НЕ",S23)))</formula>
    </cfRule>
    <cfRule type="containsText" dxfId="10" priority="5" operator="containsText" text="ОДНОРОДНЫЕ">
      <formula>NOT(ISERROR(SEARCH("ОДНОРОДНЫЕ",S23)))</formula>
    </cfRule>
    <cfRule type="containsText" dxfId="9" priority="6" operator="containsText" text="НЕОДНОРОДНЫЕ">
      <formula>NOT(ISERROR(SEARCH("НЕОДНОРОДНЫЕ",S23)))</formula>
    </cfRule>
  </conditionalFormatting>
  <conditionalFormatting sqref="S23">
    <cfRule type="containsText" dxfId="5" priority="1" operator="containsText" text="НЕОДНОРОДНЫЕ">
      <formula>NOT(ISERROR(SEARCH("НЕОДНОРОДНЫЕ",S23)))</formula>
    </cfRule>
    <cfRule type="containsText" dxfId="4" priority="2" operator="containsText" text="ОДНОРОДНЫЕ">
      <formula>NOT(ISERROR(SEARCH("ОДНОРОДНЫЕ",S23)))</formula>
    </cfRule>
    <cfRule type="containsText" dxfId="3" priority="3" operator="containsText" text="НЕОДНОРОДНЫЕ">
      <formula>NOT(ISERROR(SEARCH("НЕОДНОРОДНЫЕ",S23)))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2024-12-08T09:56:09Z</dcterms:modified>
</cp:coreProperties>
</file>