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H20" i="1" l="1"/>
  <c r="M20" i="1" l="1"/>
  <c r="I20" i="1"/>
  <c r="J20" i="1"/>
  <c r="G21" i="1"/>
  <c r="F21" i="1"/>
  <c r="M21" i="1" l="1"/>
  <c r="C17" i="1" s="1"/>
  <c r="K20" i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<sst xmlns="http://schemas.openxmlformats.org/spreadsheetml/2006/main" count="38" uniqueCount="36">
  <si>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</si>
  <si>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</si>
  <si>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</si>
  <si>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</si>
  <si>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</si>
  <si>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</si>
  <si>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</si>
  <si>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</si>
  <si>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</si>
  <si>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</si>
  <si>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</si>
  <si>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</si>
  <si>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</si>
  <si>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</si>
  <si>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</si>
  <si>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</si>
  <si>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</si>
  <si>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</si>
  <si>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</si>
  <si>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</si>
  <si>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</si>
  <si>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</si>
  <si>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</si>
  <si>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</si>
  <si>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</si>
  <si>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</si>
  <si>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</si>
  <si>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</si>
  <si>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</si>
  <si>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256-24</t>
  </si>
  <si>
    <t xml:space="preserve">Индикатор температуры холодовой цепи электронный многоразовый </t>
  </si>
  <si>
    <t>Исходя из имеющегося у Заказчика объёма финансового обеспечения для осуществления закупки НМЦД устанавливается в размере 138600 руб. (сто тридцать восемь тысяч шестьсот рублей 00 копеек)</t>
  </si>
  <si>
    <t>КП вх. № 3094 от 05.12.2024</t>
  </si>
  <si>
    <t>КП вх. № 3095 от 05.12.2024</t>
  </si>
  <si>
    <t>КП вх. № 3096 от 05.12.2024</t>
  </si>
  <si>
    <t>на поставку термоиндикаторов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</si>
</sst>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Normal="100" zoomScalePageLayoutView="70" workbookViewId="0">
      <selection activeCell="E3" sqref="E3:M3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21</v>
      </c>
    </row>
    <row r="2" spans="2:13" ht="14.45" customHeight="1" x14ac:dyDescent="0.25">
      <c r="M2" s="8" t="s">
        <v>22</v>
      </c>
    </row>
    <row r="3" spans="2:13" x14ac:dyDescent="0.25">
      <c r="E3" s="44" t="s">
        <v>35</v>
      </c>
      <c r="F3" s="44"/>
      <c r="G3" s="44"/>
      <c r="H3" s="44"/>
      <c r="I3" s="44"/>
      <c r="J3" s="44"/>
      <c r="K3" s="44"/>
      <c r="L3" s="44"/>
      <c r="M3" s="44"/>
    </row>
    <row r="4" spans="2:13" x14ac:dyDescent="0.25">
      <c r="G4" s="5"/>
      <c r="H4" s="5"/>
      <c r="I4" s="4"/>
      <c r="J4" s="4"/>
      <c r="K4" s="4"/>
      <c r="L4" s="4"/>
      <c r="M4" s="9" t="s">
        <v>24</v>
      </c>
    </row>
    <row r="5" spans="2:13" x14ac:dyDescent="0.25">
      <c r="G5" s="5"/>
      <c r="H5" s="5"/>
      <c r="I5" s="4"/>
      <c r="J5" s="4"/>
      <c r="K5" s="4"/>
      <c r="L5" s="4"/>
      <c r="M5" s="9" t="s">
        <v>23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29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4" t="s">
        <v>17</v>
      </c>
      <c r="K12" s="34"/>
      <c r="M12" s="1" t="s">
        <v>15</v>
      </c>
    </row>
    <row r="14" spans="2:13" x14ac:dyDescent="0.25"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3" hidden="1" x14ac:dyDescent="0.25"/>
    <row r="17" spans="1:17" ht="54.6" customHeight="1" x14ac:dyDescent="0.25">
      <c r="A17" s="37" t="s">
        <v>11</v>
      </c>
      <c r="B17" s="38"/>
      <c r="C17" s="39">
        <f>M21</f>
        <v>147700.14000000001</v>
      </c>
      <c r="D17" s="38"/>
      <c r="E17" s="14" t="s">
        <v>32</v>
      </c>
      <c r="F17" s="14" t="s">
        <v>33</v>
      </c>
      <c r="G17" s="14" t="s">
        <v>34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42" t="s">
        <v>0</v>
      </c>
      <c r="B18" s="42" t="s">
        <v>1</v>
      </c>
      <c r="C18" s="42" t="s">
        <v>2</v>
      </c>
      <c r="D18" s="42"/>
      <c r="E18" s="26" t="s">
        <v>25</v>
      </c>
      <c r="F18" s="26" t="s">
        <v>26</v>
      </c>
      <c r="G18" s="26" t="s">
        <v>27</v>
      </c>
      <c r="H18" s="40" t="s">
        <v>12</v>
      </c>
      <c r="I18" s="42" t="s">
        <v>8</v>
      </c>
      <c r="J18" s="42" t="s">
        <v>9</v>
      </c>
      <c r="K18" s="42" t="s">
        <v>10</v>
      </c>
      <c r="L18" s="42" t="s">
        <v>6</v>
      </c>
      <c r="M18" s="36" t="s">
        <v>7</v>
      </c>
    </row>
    <row r="19" spans="1:17" x14ac:dyDescent="0.25">
      <c r="A19" s="43"/>
      <c r="B19" s="43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1"/>
      <c r="I19" s="42"/>
      <c r="J19" s="42"/>
      <c r="K19" s="42"/>
      <c r="L19" s="42"/>
      <c r="M19" s="36"/>
    </row>
    <row r="20" spans="1:17" s="11" customFormat="1" ht="30" x14ac:dyDescent="0.25">
      <c r="A20" s="18">
        <v>1</v>
      </c>
      <c r="B20" s="27" t="s">
        <v>30</v>
      </c>
      <c r="C20" s="28" t="s">
        <v>28</v>
      </c>
      <c r="D20" s="29">
        <v>42</v>
      </c>
      <c r="E20" s="19">
        <v>3300</v>
      </c>
      <c r="F20" s="12">
        <v>3750</v>
      </c>
      <c r="G20" s="12">
        <v>3500</v>
      </c>
      <c r="H20" s="12">
        <f>ROUND(AVERAGE(E20:G20),2)</f>
        <v>3516.67</v>
      </c>
      <c r="I20" s="15">
        <f t="shared" ref="I20" si="0" xml:space="preserve"> COUNT(E20:G20)</f>
        <v>3</v>
      </c>
      <c r="J20" s="15">
        <f t="shared" ref="J20" si="1">STDEV(E20:G20)</f>
        <v>225.46248764114472</v>
      </c>
      <c r="K20" s="15">
        <f t="shared" ref="K20" si="2">J20/H20*100</f>
        <v>6.4112494957202326</v>
      </c>
      <c r="L20" s="15" t="str">
        <f t="shared" ref="L20" si="3">IF(K20&lt;33,"ОДНОРОДНЫЕ","НЕОДНОРОДНЫЕ")</f>
        <v>ОДНОРОДНЫЕ</v>
      </c>
      <c r="M20" s="12">
        <f t="shared" ref="M20" si="4">D20*H20</f>
        <v>147700.14000000001</v>
      </c>
      <c r="O20" s="30"/>
      <c r="P20" s="30"/>
      <c r="Q20" s="13"/>
    </row>
    <row r="21" spans="1:17" x14ac:dyDescent="0.25">
      <c r="A21" s="18"/>
      <c r="B21" s="20"/>
      <c r="C21" s="21"/>
      <c r="D21" s="22"/>
      <c r="E21" s="12">
        <f>SUMPRODUCT($D$20:$D$20,E20:E20)</f>
        <v>138600</v>
      </c>
      <c r="F21" s="12">
        <f>SUMPRODUCT($D$20:$D$20,F20:F20)</f>
        <v>157500</v>
      </c>
      <c r="G21" s="23">
        <f>SUMPRODUCT($D$20:$D$20,G20:G20)</f>
        <v>147000</v>
      </c>
      <c r="H21" s="12"/>
      <c r="I21" s="15"/>
      <c r="J21" s="15"/>
      <c r="K21" s="15"/>
      <c r="L21" s="15"/>
      <c r="M21" s="24">
        <f>SUM(M20:M20)</f>
        <v>147700.14000000001</v>
      </c>
      <c r="O21" s="30"/>
    </row>
    <row r="22" spans="1:17" x14ac:dyDescent="0.25">
      <c r="A22" s="4"/>
      <c r="B22" s="4"/>
      <c r="C22" s="4"/>
      <c r="D22" s="4"/>
      <c r="E22" s="5"/>
      <c r="F22" s="5"/>
      <c r="G22" s="5"/>
      <c r="H22" s="5"/>
      <c r="I22" s="4"/>
      <c r="J22" s="4"/>
      <c r="K22" s="4"/>
      <c r="L22" s="4"/>
      <c r="M22" s="5"/>
      <c r="O22" s="7"/>
    </row>
    <row r="23" spans="1:17" x14ac:dyDescent="0.25">
      <c r="A23" s="35" t="s">
        <v>20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7" x14ac:dyDescent="0.25">
      <c r="A24" s="33" t="s">
        <v>19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7" ht="1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O25" s="7"/>
    </row>
    <row r="26" spans="1:17" s="4" customFormat="1" x14ac:dyDescent="0.25">
      <c r="A26" s="31" t="s">
        <v>31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"/>
      <c r="O26" s="3"/>
    </row>
    <row r="27" spans="1:17" x14ac:dyDescent="0.25">
      <c r="A27" s="4"/>
      <c r="B27" s="4"/>
      <c r="C27" s="4"/>
      <c r="D27" s="4"/>
      <c r="E27" s="5"/>
      <c r="F27" s="5"/>
      <c r="G27" s="5"/>
      <c r="H27" s="5"/>
      <c r="I27" s="4"/>
      <c r="J27" s="4"/>
      <c r="K27" s="4"/>
      <c r="L27" s="4"/>
      <c r="M27" s="5"/>
    </row>
    <row r="28" spans="1:17" x14ac:dyDescent="0.25">
      <c r="A28" s="4"/>
      <c r="B28" s="4"/>
      <c r="C28" s="4"/>
      <c r="D28" s="4"/>
      <c r="E28" s="5"/>
      <c r="F28" s="5"/>
      <c r="G28" s="5"/>
      <c r="H28" s="5"/>
      <c r="I28" s="4"/>
      <c r="J28" s="25"/>
      <c r="K28" s="4"/>
      <c r="L28" s="4"/>
      <c r="M28" s="5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4"/>
      <c r="K29" s="4"/>
      <c r="L29" s="4"/>
      <c r="M29" s="5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2" spans="1:17" x14ac:dyDescent="0.25">
      <c r="J32" s="7"/>
      <c r="L32" s="7"/>
    </row>
    <row r="34" spans="12:12" x14ac:dyDescent="0.25">
      <c r="L34" s="7"/>
    </row>
  </sheetData>
  <mergeCells count="18"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20:L21">
    <cfRule type="containsText" dxfId="5" priority="154" operator="containsText" text="НЕ">
      <formula>NOT(ISERROR(SEARCH("НЕ",L20)))</formula>
    </cfRule>
    <cfRule type="containsText" dxfId="4" priority="155" operator="containsText" text="ОДНОРОДНЫЕ">
      <formula>NOT(ISERROR(SEARCH("ОДНОРОДНЫЕ",L20)))</formula>
    </cfRule>
    <cfRule type="containsText" dxfId="3" priority="156" operator="containsText" text="НЕОДНОРОДНЫЕ">
      <formula>NOT(ISERROR(SEARCH("НЕОДНОРОДНЫЕ",L20)))</formula>
    </cfRule>
  </conditionalFormatting>
  <conditionalFormatting sqref="L20:L21">
    <cfRule type="containsText" dxfId="2" priority="151" operator="containsText" text="НЕОДНОРОДНЫЕ">
      <formula>NOT(ISERROR(SEARCH("НЕОДНОРОДНЫЕ",L20)))</formula>
    </cfRule>
    <cfRule type="containsText" dxfId="1" priority="152" operator="containsText" text="ОДНОРОДНЫЕ">
      <formula>NOT(ISERROR(SEARCH("ОДНОРОДНЫЕ",L20)))</formula>
    </cfRule>
    <cfRule type="containsText" dxfId="0" priority="15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2024-12-11T11:03:20Z</dcterms:modified>
</cp:coreProperties>
</file>