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M21" i="1" s="1"/>
  <c r="K21" i="1" l="1"/>
  <c r="L21" i="1" s="1"/>
  <c r="E23" i="1"/>
  <c r="F23" i="1"/>
  <c r="G23" i="1"/>
  <c r="J20" i="1" l="1"/>
  <c r="I20" i="1"/>
  <c r="H20" i="1"/>
  <c r="M20" i="1" s="1"/>
  <c r="J22" i="1"/>
  <c r="I22" i="1"/>
  <c r="H22" i="1"/>
  <c r="M22" i="1" s="1"/>
  <c r="K20" i="1" l="1"/>
  <c r="L20" i="1" s="1"/>
  <c r="K22" i="1"/>
  <c r="L22" i="1" s="1"/>
  <c r="M23" i="1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<sst xmlns="http://schemas.openxmlformats.org/spreadsheetml/2006/main" count="42" uniqueCount="38">
  <si>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</si>
  <si>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</si>
  <si>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</si>
  <si>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</si>
  <si>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</si>
  <si>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</si>
  <si>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</si>
  <si>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</si>
  <si>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</si>
  <si>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</si>
  <si>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</si>
  <si>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</si>
  <si>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</si>
  <si>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</si>
  <si>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</si>
  <si>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</si>
  <si>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</si>
  <si>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</si>
  <si>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</si>
  <si>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</si>
  <si>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</si>
  <si>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</si>
  <si>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</si>
  <si>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</si>
  <si>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</si>
  <si>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</si>
  <si>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</si>
  <si>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</si>
  <si>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</si>
  <si>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>КП вх. № 3047 от 03.12.2024</t>
  </si>
  <si>
    <t>КП вх. № 3048 от 03.12.2024</t>
  </si>
  <si>
    <t>КП вх. № 3049 от 03.12.2024</t>
  </si>
  <si>
    <t>№ 252-24</t>
  </si>
  <si>
    <t>на поставку овощной продукции (морковь, свекла, лук репчатый)</t>
  </si>
  <si>
    <t>Морковь столовая свежая 1 сорт</t>
  </si>
  <si>
    <t>Свекла столовая свежая 1 сорт</t>
  </si>
  <si>
    <t>Лук столовый репчатый класс 1</t>
  </si>
  <si>
    <t>Исходя из имеющегося у Заказчика объёма финансового обеспечения для осуществления закупки НМЦД устанавливается в размере 364900 руб. (триста шестьдесят четыре тысячи девятьсот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</si>
</sst>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zoomScaleNormal="100" zoomScalePageLayoutView="70" workbookViewId="0">
      <selection activeCell="J29" sqref="J29:J32"/>
    </sheetView>
  </sheetViews>
  <sheetFormatPr defaultRowHeight="15" x14ac:dyDescent="0.25"/>
  <cols>
    <col min="1" max="1" width="6.140625" style="10" bestFit="1" customWidth="1"/>
    <col min="2" max="2" width="40.140625" style="10" customWidth="1"/>
    <col min="3" max="3" width="9.5703125" style="10" customWidth="1"/>
    <col min="4" max="4" width="7.140625" style="10" bestFit="1" customWidth="1"/>
    <col min="5" max="7" width="16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1" t="s">
        <v>33</v>
      </c>
      <c r="F3" s="31"/>
      <c r="G3" s="31"/>
      <c r="H3" s="31"/>
      <c r="I3" s="31"/>
      <c r="J3" s="31"/>
      <c r="K3" s="31"/>
      <c r="L3" s="31"/>
      <c r="M3" s="31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32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5" t="s">
        <v>16</v>
      </c>
      <c r="K12" s="35"/>
      <c r="M12" s="1" t="s">
        <v>14</v>
      </c>
    </row>
    <row r="14" spans="2:13" x14ac:dyDescent="0.25">
      <c r="B14" s="35" t="s">
        <v>15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3" hidden="1" x14ac:dyDescent="0.25"/>
    <row r="17" spans="1:16" ht="54.6" customHeight="1" x14ac:dyDescent="0.25">
      <c r="A17" s="38"/>
      <c r="B17" s="39"/>
      <c r="C17" s="40"/>
      <c r="D17" s="39"/>
      <c r="E17" s="25" t="s">
        <v>31</v>
      </c>
      <c r="F17" s="25" t="s">
        <v>30</v>
      </c>
      <c r="G17" s="25" t="s">
        <v>29</v>
      </c>
      <c r="H17" s="11"/>
      <c r="I17" s="12"/>
      <c r="J17" s="12"/>
      <c r="K17" s="12"/>
      <c r="L17" s="12"/>
      <c r="M17" s="11"/>
      <c r="P17" s="7"/>
    </row>
    <row r="18" spans="1:16" ht="30" customHeight="1" x14ac:dyDescent="0.25">
      <c r="A18" s="29" t="s">
        <v>0</v>
      </c>
      <c r="B18" s="29" t="s">
        <v>1</v>
      </c>
      <c r="C18" s="29" t="s">
        <v>2</v>
      </c>
      <c r="D18" s="29"/>
      <c r="E18" s="23" t="s">
        <v>24</v>
      </c>
      <c r="F18" s="23" t="s">
        <v>25</v>
      </c>
      <c r="G18" s="23" t="s">
        <v>26</v>
      </c>
      <c r="H18" s="41" t="s">
        <v>11</v>
      </c>
      <c r="I18" s="29" t="s">
        <v>8</v>
      </c>
      <c r="J18" s="29" t="s">
        <v>9</v>
      </c>
      <c r="K18" s="29" t="s">
        <v>10</v>
      </c>
      <c r="L18" s="29" t="s">
        <v>6</v>
      </c>
      <c r="M18" s="37" t="s">
        <v>7</v>
      </c>
    </row>
    <row r="19" spans="1:16" x14ac:dyDescent="0.25">
      <c r="A19" s="30"/>
      <c r="B19" s="30"/>
      <c r="C19" s="13" t="s">
        <v>3</v>
      </c>
      <c r="D19" s="13" t="s">
        <v>4</v>
      </c>
      <c r="E19" s="14" t="s">
        <v>5</v>
      </c>
      <c r="F19" s="14" t="s">
        <v>5</v>
      </c>
      <c r="G19" s="11" t="s">
        <v>5</v>
      </c>
      <c r="H19" s="42"/>
      <c r="I19" s="29"/>
      <c r="J19" s="29"/>
      <c r="K19" s="29"/>
      <c r="L19" s="29"/>
      <c r="M19" s="37"/>
    </row>
    <row r="20" spans="1:16" s="21" customFormat="1" ht="29.25" customHeight="1" x14ac:dyDescent="0.25">
      <c r="A20" s="15">
        <v>1</v>
      </c>
      <c r="B20" s="44" t="s">
        <v>34</v>
      </c>
      <c r="C20" s="47" t="s">
        <v>27</v>
      </c>
      <c r="D20" s="48">
        <v>4000</v>
      </c>
      <c r="E20" s="46">
        <v>40</v>
      </c>
      <c r="F20" s="43">
        <v>45</v>
      </c>
      <c r="G20" s="43">
        <v>42</v>
      </c>
      <c r="H20" s="23">
        <f>ROUND(AVERAGE(E20:G20),2)</f>
        <v>42.33</v>
      </c>
      <c r="I20" s="22">
        <f t="shared" ref="I20:I21" si="0" xml:space="preserve"> COUNT(E20:G20)</f>
        <v>3</v>
      </c>
      <c r="J20" s="22">
        <f t="shared" ref="J20:J21" si="1">STDEV(E20:G20)</f>
        <v>2.5166114784235831</v>
      </c>
      <c r="K20" s="22">
        <f t="shared" ref="K20:K21" si="2">J20/H20*100</f>
        <v>5.9452196513668394</v>
      </c>
      <c r="L20" s="22" t="str">
        <f t="shared" ref="L20:L21" si="3">IF(K20&lt;33,"ОДНОРОДНЫЕ","НЕОДНОРОДНЫЕ")</f>
        <v>ОДНОРОДНЫЕ</v>
      </c>
      <c r="M20" s="23">
        <f t="shared" ref="M20:M21" si="4">D20*H20</f>
        <v>169320</v>
      </c>
    </row>
    <row r="21" spans="1:16" s="27" customFormat="1" x14ac:dyDescent="0.25">
      <c r="A21" s="15">
        <v>2</v>
      </c>
      <c r="B21" s="44" t="s">
        <v>35</v>
      </c>
      <c r="C21" s="47" t="s">
        <v>27</v>
      </c>
      <c r="D21" s="48">
        <v>3500</v>
      </c>
      <c r="E21" s="46">
        <v>39</v>
      </c>
      <c r="F21" s="43">
        <v>42</v>
      </c>
      <c r="G21" s="43">
        <v>42</v>
      </c>
      <c r="H21" s="28">
        <f>ROUND(AVERAGE(E21:G21),2)</f>
        <v>41</v>
      </c>
      <c r="I21" s="26">
        <f t="shared" si="0"/>
        <v>3</v>
      </c>
      <c r="J21" s="26">
        <f t="shared" si="1"/>
        <v>1.7320508075688772</v>
      </c>
      <c r="K21" s="26">
        <f t="shared" si="2"/>
        <v>4.2245141648021391</v>
      </c>
      <c r="L21" s="26" t="str">
        <f t="shared" si="3"/>
        <v>ОДНОРОДНЫЕ</v>
      </c>
      <c r="M21" s="28">
        <f t="shared" si="4"/>
        <v>143500</v>
      </c>
    </row>
    <row r="22" spans="1:16" s="21" customFormat="1" x14ac:dyDescent="0.25">
      <c r="A22" s="15">
        <v>3</v>
      </c>
      <c r="B22" s="45" t="s">
        <v>36</v>
      </c>
      <c r="C22" s="47" t="s">
        <v>27</v>
      </c>
      <c r="D22" s="48">
        <v>1800</v>
      </c>
      <c r="E22" s="46">
        <v>38</v>
      </c>
      <c r="F22" s="43">
        <v>43</v>
      </c>
      <c r="G22" s="43">
        <v>42</v>
      </c>
      <c r="H22" s="23">
        <f>ROUND(AVERAGE(E22:G22),2)</f>
        <v>41</v>
      </c>
      <c r="I22" s="22">
        <f t="shared" ref="I22" si="5" xml:space="preserve"> COUNT(E22:G22)</f>
        <v>3</v>
      </c>
      <c r="J22" s="22">
        <f t="shared" ref="J22" si="6">STDEV(E22:G22)</f>
        <v>2.6457513110645907</v>
      </c>
      <c r="K22" s="22">
        <f t="shared" ref="K22" si="7">J22/H22*100</f>
        <v>6.4530519782063189</v>
      </c>
      <c r="L22" s="22" t="str">
        <f t="shared" ref="L22" si="8">IF(K22&lt;33,"ОДНОРОДНЫЕ","НЕОДНОРОДНЫЕ")</f>
        <v>ОДНОРОДНЫЕ</v>
      </c>
      <c r="M22" s="23">
        <f t="shared" ref="M22" si="9">D22*H22</f>
        <v>73800</v>
      </c>
    </row>
    <row r="23" spans="1:16" x14ac:dyDescent="0.25">
      <c r="A23" s="15"/>
      <c r="B23" s="16" t="s">
        <v>28</v>
      </c>
      <c r="C23" s="17"/>
      <c r="D23" s="18"/>
      <c r="E23" s="24">
        <f>SUMPRODUCT($D$20:$D$22,E20:E22)</f>
        <v>364900</v>
      </c>
      <c r="F23" s="24">
        <f>SUMPRODUCT($D$20:$D$22,F20:F22)</f>
        <v>404400</v>
      </c>
      <c r="G23" s="24">
        <f>SUMPRODUCT($D$20:$D$22,G20:G22)</f>
        <v>390600</v>
      </c>
      <c r="H23" s="11"/>
      <c r="I23" s="12"/>
      <c r="J23" s="12"/>
      <c r="K23" s="12"/>
      <c r="L23" s="12"/>
      <c r="M23" s="19">
        <f>SUM(M20:M22)</f>
        <v>386620</v>
      </c>
      <c r="O23" s="7"/>
    </row>
    <row r="24" spans="1:16" x14ac:dyDescent="0.25">
      <c r="A24" s="4"/>
      <c r="B24" s="4"/>
      <c r="C24" s="4"/>
      <c r="D24" s="4"/>
      <c r="E24" s="5"/>
      <c r="F24" s="5"/>
      <c r="G24" s="5"/>
      <c r="H24" s="5"/>
      <c r="I24" s="4"/>
      <c r="J24" s="4"/>
      <c r="K24" s="4"/>
      <c r="L24" s="4"/>
      <c r="M24" s="5"/>
      <c r="O24" s="7"/>
    </row>
    <row r="25" spans="1:16" x14ac:dyDescent="0.25">
      <c r="A25" s="36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P25" s="7"/>
    </row>
    <row r="26" spans="1:16" x14ac:dyDescent="0.25">
      <c r="A26" s="34" t="s">
        <v>18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6" ht="1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O27" s="7"/>
    </row>
    <row r="28" spans="1:16" s="4" customFormat="1" ht="31.5" customHeight="1" x14ac:dyDescent="0.25">
      <c r="A28" s="32" t="s">
        <v>37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"/>
      <c r="O28" s="3"/>
    </row>
    <row r="29" spans="1:16" x14ac:dyDescent="0.25">
      <c r="A29" s="4"/>
      <c r="B29" s="4"/>
      <c r="C29" s="4"/>
      <c r="D29" s="4"/>
      <c r="E29" s="5"/>
      <c r="F29" s="5"/>
      <c r="G29" s="5"/>
      <c r="H29" s="5"/>
      <c r="I29" s="4"/>
      <c r="J29" s="4"/>
      <c r="K29" s="4"/>
      <c r="L29" s="4"/>
      <c r="M29" s="5"/>
    </row>
    <row r="30" spans="1:16" x14ac:dyDescent="0.25">
      <c r="A30" s="4"/>
      <c r="B30" s="4"/>
      <c r="C30" s="4"/>
      <c r="D30" s="4"/>
      <c r="E30" s="5"/>
      <c r="F30" s="5"/>
      <c r="G30" s="5"/>
      <c r="H30" s="5"/>
      <c r="I30" s="4"/>
      <c r="J30" s="20"/>
      <c r="K30" s="4"/>
      <c r="L30" s="4"/>
      <c r="M30" s="5"/>
    </row>
    <row r="31" spans="1:16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</row>
    <row r="32" spans="1:16" x14ac:dyDescent="0.25">
      <c r="A32" s="4"/>
      <c r="B32" s="4"/>
      <c r="C32" s="4"/>
      <c r="D32" s="4"/>
      <c r="E32" s="5"/>
      <c r="F32" s="5"/>
      <c r="G32" s="5"/>
      <c r="H32" s="5"/>
      <c r="I32" s="4"/>
      <c r="J32" s="4"/>
      <c r="K32" s="20"/>
      <c r="L32" s="4"/>
      <c r="M32" s="5"/>
    </row>
    <row r="33" spans="12:12" x14ac:dyDescent="0.25">
      <c r="L33" s="7"/>
    </row>
    <row r="34" spans="12:12" x14ac:dyDescent="0.25">
      <c r="L34" s="7"/>
    </row>
    <row r="36" spans="12:12" x14ac:dyDescent="0.25">
      <c r="L36" s="7"/>
    </row>
  </sheetData>
  <mergeCells count="18">
    <mergeCell ref="K18:K19"/>
    <mergeCell ref="L18:L19"/>
    <mergeCell ref="A18:A19"/>
    <mergeCell ref="B18:B19"/>
    <mergeCell ref="C18:D18"/>
    <mergeCell ref="E3:M3"/>
    <mergeCell ref="A28:M28"/>
    <mergeCell ref="A27:M27"/>
    <mergeCell ref="J12:K12"/>
    <mergeCell ref="B14:L14"/>
    <mergeCell ref="A25:M25"/>
    <mergeCell ref="A26:M26"/>
    <mergeCell ref="M18:M19"/>
    <mergeCell ref="A17:B17"/>
    <mergeCell ref="C17:D17"/>
    <mergeCell ref="H18:H19"/>
    <mergeCell ref="I18:I19"/>
    <mergeCell ref="J18:J19"/>
  </mergeCells>
  <conditionalFormatting sqref="L23">
    <cfRule type="containsText" dxfId="29" priority="178" operator="containsText" text="НЕ">
      <formula>NOT(ISERROR(SEARCH("НЕ",L23)))</formula>
    </cfRule>
    <cfRule type="containsText" dxfId="28" priority="179" operator="containsText" text="ОДНОРОДНЫЕ">
      <formula>NOT(ISERROR(SEARCH("ОДНОРОДНЫЕ",L23)))</formula>
    </cfRule>
    <cfRule type="containsText" dxfId="27" priority="180" operator="containsText" text="НЕОДНОРОДНЫЕ">
      <formula>NOT(ISERROR(SEARCH("НЕОДНОРОДНЫЕ",L23)))</formula>
    </cfRule>
  </conditionalFormatting>
  <conditionalFormatting sqref="L23">
    <cfRule type="containsText" dxfId="26" priority="175" operator="containsText" text="НЕОДНОРОДНЫЕ">
      <formula>NOT(ISERROR(SEARCH("НЕОДНОРОДНЫЕ",L23)))</formula>
    </cfRule>
    <cfRule type="containsText" dxfId="25" priority="176" operator="containsText" text="ОДНОРОДНЫЕ">
      <formula>NOT(ISERROR(SEARCH("ОДНОРОДНЫЕ",L23)))</formula>
    </cfRule>
    <cfRule type="containsText" dxfId="24" priority="177" operator="containsText" text="НЕОДНОРОДНЫЕ">
      <formula>NOT(ISERROR(SEARCH("НЕОДНОРОДНЫЕ",L23)))</formula>
    </cfRule>
  </conditionalFormatting>
  <conditionalFormatting sqref="L22">
    <cfRule type="containsText" dxfId="23" priority="22" operator="containsText" text="НЕ">
      <formula>NOT(ISERROR(SEARCH("НЕ",L22)))</formula>
    </cfRule>
    <cfRule type="containsText" dxfId="22" priority="23" operator="containsText" text="ОДНОРОДНЫЕ">
      <formula>NOT(ISERROR(SEARCH("ОДНОРОДНЫЕ",L22)))</formula>
    </cfRule>
    <cfRule type="containsText" dxfId="21" priority="24" operator="containsText" text="НЕОДНОРОДНЫЕ">
      <formula>NOT(ISERROR(SEARCH("НЕОДНОРОДНЫЕ",L22)))</formula>
    </cfRule>
  </conditionalFormatting>
  <conditionalFormatting sqref="L22">
    <cfRule type="containsText" dxfId="20" priority="19" operator="containsText" text="НЕОДНОРОДНЫЕ">
      <formula>NOT(ISERROR(SEARCH("НЕОДНОРОДНЫЕ",L22)))</formula>
    </cfRule>
    <cfRule type="containsText" dxfId="19" priority="20" operator="containsText" text="ОДНОРОДНЫЕ">
      <formula>NOT(ISERROR(SEARCH("ОДНОРОДНЫЕ",L22)))</formula>
    </cfRule>
    <cfRule type="containsText" dxfId="18" priority="21" operator="containsText" text="НЕОДНОРОДНЫЕ">
      <formula>NOT(ISERROR(SEARCH("НЕОДНОРОДНЫЕ",L22)))</formula>
    </cfRule>
  </conditionalFormatting>
  <conditionalFormatting sqref="L20">
    <cfRule type="containsText" dxfId="17" priority="16" operator="containsText" text="НЕ">
      <formula>NOT(ISERROR(SEARCH("НЕ",L20)))</formula>
    </cfRule>
    <cfRule type="containsText" dxfId="16" priority="17" operator="containsText" text="ОДНОРОДНЫЕ">
      <formula>NOT(ISERROR(SEARCH("ОДНОРОДНЫЕ",L20)))</formula>
    </cfRule>
    <cfRule type="containsText" dxfId="15" priority="18" operator="containsText" text="НЕОДНОРОДНЫЕ">
      <formula>NOT(ISERROR(SEARCH("НЕОДНОРОДНЫЕ",L20)))</formula>
    </cfRule>
  </conditionalFormatting>
  <conditionalFormatting sqref="L20">
    <cfRule type="containsText" dxfId="14" priority="13" operator="containsText" text="НЕОДНОРОДНЫЕ">
      <formula>NOT(ISERROR(SEARCH("НЕОДНОРОДНЫЕ",L20)))</formula>
    </cfRule>
    <cfRule type="containsText" dxfId="13" priority="14" operator="containsText" text="ОДНОРОДНЫЕ">
      <formula>NOT(ISERROR(SEARCH("ОДНОРОДНЫЕ",L20)))</formula>
    </cfRule>
    <cfRule type="containsText" dxfId="12" priority="15" operator="containsText" text="НЕОДНОРОДНЫЕ">
      <formula>NOT(ISERROR(SEARCH("НЕОДНОРОДНЫЕ",L20)))</formula>
    </cfRule>
  </conditionalFormatting>
  <conditionalFormatting sqref="L21">
    <cfRule type="containsText" dxfId="11" priority="4" operator="containsText" text="НЕ">
      <formula>NOT(ISERROR(SEARCH("НЕ",L21)))</formula>
    </cfRule>
    <cfRule type="containsText" dxfId="10" priority="5" operator="containsText" text="ОДНОРОДНЫЕ">
      <formula>NOT(ISERROR(SEARCH("ОДНОРОДНЫЕ",L21)))</formula>
    </cfRule>
    <cfRule type="containsText" dxfId="9" priority="6" operator="containsText" text="НЕОДНОРОДНЫЕ">
      <formula>NOT(ISERROR(SEARCH("НЕОДНОРОДНЫЕ",L21)))</formula>
    </cfRule>
  </conditionalFormatting>
  <conditionalFormatting sqref="L21">
    <cfRule type="containsText" dxfId="5" priority="1" operator="containsText" text="НЕОДНОРОДНЫЕ">
      <formula>NOT(ISERROR(SEARCH("НЕОДНОРОДНЫЕ",L21)))</formula>
    </cfRule>
    <cfRule type="containsText" dxfId="4" priority="2" operator="containsText" text="ОДНОРОДНЫЕ">
      <formula>NOT(ISERROR(SEARCH("ОДНОРОДНЫЕ",L21)))</formula>
    </cfRule>
    <cfRule type="containsText" dxfId="3" priority="3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2024-12-06T14:07:28Z</dcterms:modified>
</cp:coreProperties>
</file>