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G21" i="1" l="1"/>
  <c r="F21" i="1" l="1"/>
  <c r="E21" i="1"/>
  <c r="C17" i="1" s="1"/>
  <c r="L23" i="1" l="1"/>
  <c r="K23" i="1"/>
  <c r="J23" i="1"/>
  <c r="O23" i="1" s="1"/>
  <c r="L26" i="1"/>
  <c r="K26" i="1"/>
  <c r="J26" i="1"/>
  <c r="O26" i="1" s="1"/>
  <c r="L25" i="1"/>
  <c r="K25" i="1"/>
  <c r="J25" i="1"/>
  <c r="L24" i="1"/>
  <c r="K24" i="1"/>
  <c r="J24" i="1"/>
  <c r="O24" i="1" s="1"/>
  <c r="O20" i="1"/>
  <c r="K20" i="1"/>
  <c r="L20" i="1"/>
  <c r="J22" i="1"/>
  <c r="O22" i="1" s="1"/>
  <c r="L22" i="1"/>
  <c r="K22" i="1"/>
  <c r="M23" i="1" l="1"/>
  <c r="N23" i="1" s="1"/>
  <c r="M25" i="1"/>
  <c r="N25" i="1" s="1"/>
  <c r="M26" i="1"/>
  <c r="N26" i="1" s="1"/>
  <c r="O25" i="1"/>
  <c r="M20" i="1"/>
  <c r="N20" i="1" s="1"/>
  <c r="M24" i="1"/>
  <c r="N24" i="1" s="1"/>
  <c r="M22" i="1"/>
  <c r="N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<sst xmlns="http://schemas.openxmlformats.org/spreadsheetml/2006/main" count="43" uniqueCount="39">
  <si>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</si>
  <si>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</si>
  <si>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</si>
  <si>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</si>
  <si>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</si>
  <si>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</si>
  <si>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</si>
  <si>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</si>
  <si>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</si>
  <si>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</si>
  <si>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</si>
  <si>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</si>
  <si>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</si>
  <si>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</si>
  <si>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</si>
  <si>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</si>
  <si>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</si>
  <si>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</si>
  <si>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</si>
  <si>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</si>
  <si>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</si>
  <si>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</si>
  <si>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</si>
  <si>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</si>
  <si>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</si>
  <si>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</si>
  <si>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</si>
  <si>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</si>
  <si>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</si>
  <si>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</si>
  <si>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</si>
  <si>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Техническое обслуживание внутрибольничных систем медицинских газов</t>
  </si>
  <si>
    <t>мес</t>
  </si>
  <si>
    <t>КП вх.3088 от 05.12.2024</t>
  </si>
  <si>
    <t>КП вх.3089 от 05.12.2024</t>
  </si>
  <si>
    <t>КП вх.3090 от 05.12.2024</t>
  </si>
  <si>
    <t>Исходя из имеющегося у Заказчика объёма финансового обеспечения для осуществления закупки НМЦД устанавливается в размере 453600 руб. (четыреста пятьдесят три тысячи шестьсот рублей 00 копеек)</t>
  </si>
  <si>
    <t>на оказание услуг по техническому обслуживанию внутрибольничных систем медицинских газов</t>
  </si>
  <si>
    <t>№ 249-24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</si>
</sst>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SheetLayoutView="87" zoomScalePageLayoutView="70" workbookViewId="0">
      <selection activeCell="E20" sqref="E20"/>
    </sheetView>
  </sheetViews>
  <sheetFormatPr defaultRowHeight="15" x14ac:dyDescent="0.25"/>
  <cols>
    <col min="1" max="1" width="9.140625" style="9"/>
    <col min="2" max="2" width="28.7109375" style="9" customWidth="1"/>
    <col min="3" max="4" width="9.140625" style="9"/>
    <col min="5" max="7" width="17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9" customWidth="1"/>
    <col min="12" max="12" width="12.5703125" style="9" customWidth="1"/>
    <col min="13" max="13" width="10.28515625" style="9" customWidth="1"/>
    <col min="14" max="14" width="18.28515625" style="9" customWidth="1"/>
    <col min="15" max="15" width="19.5703125" style="1" customWidth="1"/>
    <col min="16" max="16" width="9.140625" style="9"/>
    <col min="17" max="17" width="9.7109375" style="9" bestFit="1" customWidth="1"/>
    <col min="18" max="16384" width="9.140625" style="9"/>
  </cols>
  <sheetData>
    <row r="1" spans="2:15" x14ac:dyDescent="0.25">
      <c r="O1" s="11" t="s">
        <v>27</v>
      </c>
    </row>
    <row r="2" spans="2:15" ht="14.45" customHeight="1" x14ac:dyDescent="0.25">
      <c r="O2" s="11" t="s">
        <v>28</v>
      </c>
    </row>
    <row r="3" spans="2:15" x14ac:dyDescent="0.25">
      <c r="O3" s="11" t="s">
        <v>37</v>
      </c>
    </row>
    <row r="4" spans="2:15" ht="14.45" customHeight="1" x14ac:dyDescent="0.25">
      <c r="O4" s="11" t="s">
        <v>30</v>
      </c>
    </row>
    <row r="5" spans="2:15" ht="14.45" customHeight="1" x14ac:dyDescent="0.25">
      <c r="O5" s="11" t="s">
        <v>29</v>
      </c>
    </row>
    <row r="6" spans="2:15" ht="14.45" customHeight="1" x14ac:dyDescent="0.25">
      <c r="O6" s="12" t="s">
        <v>38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6" t="s">
        <v>20</v>
      </c>
      <c r="M12" s="26"/>
      <c r="O12" s="1" t="s">
        <v>18</v>
      </c>
    </row>
    <row r="14" spans="2:15" x14ac:dyDescent="0.25"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5" hidden="1" x14ac:dyDescent="0.25"/>
    <row r="17" spans="1:15" ht="42.75" customHeight="1" x14ac:dyDescent="0.25">
      <c r="A17" s="29" t="s">
        <v>14</v>
      </c>
      <c r="B17" s="30"/>
      <c r="C17" s="31">
        <f>E21</f>
        <v>453600</v>
      </c>
      <c r="D17" s="30"/>
      <c r="E17" s="7" t="s">
        <v>33</v>
      </c>
      <c r="F17" s="7" t="s">
        <v>34</v>
      </c>
      <c r="G17" s="7" t="s">
        <v>35</v>
      </c>
      <c r="H17" s="4"/>
      <c r="I17" s="10"/>
      <c r="J17" s="10"/>
      <c r="K17" s="8"/>
      <c r="L17" s="8"/>
      <c r="M17" s="8"/>
      <c r="N17" s="8"/>
      <c r="O17" s="10"/>
    </row>
    <row r="18" spans="1:15" ht="30" customHeight="1" x14ac:dyDescent="0.25">
      <c r="A18" s="23" t="s">
        <v>0</v>
      </c>
      <c r="B18" s="23" t="s">
        <v>1</v>
      </c>
      <c r="C18" s="23" t="s">
        <v>2</v>
      </c>
      <c r="D18" s="23"/>
      <c r="E18" s="10" t="s">
        <v>5</v>
      </c>
      <c r="F18" s="10" t="s">
        <v>7</v>
      </c>
      <c r="G18" s="10" t="s">
        <v>8</v>
      </c>
      <c r="H18" s="10" t="s">
        <v>22</v>
      </c>
      <c r="I18" s="10" t="s">
        <v>23</v>
      </c>
      <c r="J18" s="32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8" t="s">
        <v>10</v>
      </c>
    </row>
    <row r="19" spans="1:15" ht="30" x14ac:dyDescent="0.25">
      <c r="A19" s="23"/>
      <c r="B19" s="24"/>
      <c r="C19" s="6" t="s">
        <v>3</v>
      </c>
      <c r="D19" s="6" t="s">
        <v>4</v>
      </c>
      <c r="E19" s="10" t="s">
        <v>6</v>
      </c>
      <c r="F19" s="10" t="s">
        <v>6</v>
      </c>
      <c r="G19" s="10" t="s">
        <v>6</v>
      </c>
      <c r="H19" s="10" t="s">
        <v>6</v>
      </c>
      <c r="I19" s="10" t="s">
        <v>6</v>
      </c>
      <c r="J19" s="33"/>
      <c r="K19" s="23"/>
      <c r="L19" s="23"/>
      <c r="M19" s="23"/>
      <c r="N19" s="23"/>
      <c r="O19" s="28"/>
    </row>
    <row r="20" spans="1:15" ht="48.75" customHeight="1" x14ac:dyDescent="0.25">
      <c r="A20" s="14">
        <v>1</v>
      </c>
      <c r="B20" s="20" t="s">
        <v>31</v>
      </c>
      <c r="C20" s="15" t="s">
        <v>32</v>
      </c>
      <c r="D20" s="21">
        <v>12</v>
      </c>
      <c r="E20" s="16">
        <v>37800</v>
      </c>
      <c r="F20" s="10">
        <v>38200</v>
      </c>
      <c r="G20" s="10">
        <v>38000</v>
      </c>
      <c r="H20" s="10"/>
      <c r="I20" s="10"/>
      <c r="J20" s="10">
        <f>ROUND(AVERAGE(E20:I20),2)</f>
        <v>38000</v>
      </c>
      <c r="K20" s="8">
        <f>COUNT(E20:I20)</f>
        <v>3</v>
      </c>
      <c r="L20" s="8">
        <f>STDEV(E20:I20)</f>
        <v>200</v>
      </c>
      <c r="M20" s="8">
        <f>L20/J20*100</f>
        <v>0.52631578947368418</v>
      </c>
      <c r="N20" s="8" t="str">
        <f>IF(M20&lt;33,"ОДНОРОДНЫЕ","НЕОДНОРОДНЫЕ")</f>
        <v>ОДНОРОДНЫЕ</v>
      </c>
      <c r="O20" s="10">
        <f>D20*J20</f>
        <v>456000</v>
      </c>
    </row>
    <row r="21" spans="1:15" x14ac:dyDescent="0.25">
      <c r="A21" s="8"/>
      <c r="B21" s="17" t="s">
        <v>25</v>
      </c>
      <c r="C21" s="18"/>
      <c r="D21" s="19"/>
      <c r="E21" s="10">
        <f>SUMPRODUCT(D20:D20,E20:E20)</f>
        <v>453600</v>
      </c>
      <c r="F21" s="10">
        <f>SUMPRODUCT(D20:D20,F20:F20)</f>
        <v>458400</v>
      </c>
      <c r="G21" s="10">
        <f>SUMPRODUCT(G20:G20,D20:D20)</f>
        <v>456000</v>
      </c>
      <c r="H21" s="10"/>
      <c r="I21" s="10"/>
      <c r="J21" s="10"/>
      <c r="K21" s="8"/>
      <c r="L21" s="8"/>
      <c r="M21" s="8"/>
      <c r="N21" s="8"/>
      <c r="O21" s="10"/>
    </row>
    <row r="22" spans="1:15" hidden="1" x14ac:dyDescent="0.25">
      <c r="A22" s="8">
        <v>5</v>
      </c>
      <c r="B22" s="13"/>
      <c r="C22" s="8"/>
      <c r="D22" s="5"/>
      <c r="E22" s="10"/>
      <c r="F22" s="10"/>
      <c r="G22" s="10"/>
      <c r="H22" s="10"/>
      <c r="I22" s="10"/>
      <c r="J22" s="10" t="e">
        <f t="shared" ref="J22:J24" si="0">AVERAGE(E22:I22)</f>
        <v>#DIV/0!</v>
      </c>
      <c r="K22" s="8">
        <f t="shared" ref="K22:K24" si="1">COUNT(E22:I22)</f>
        <v>0</v>
      </c>
      <c r="L22" s="8" t="e">
        <f t="shared" ref="L22:L24" si="2">STDEV(E22:I22)</f>
        <v>#DIV/0!</v>
      </c>
      <c r="M22" s="8" t="e">
        <f t="shared" ref="M22:M24" si="3">L22/J22*100</f>
        <v>#DIV/0!</v>
      </c>
      <c r="N22" s="8" t="e">
        <f t="shared" ref="N22:N24" si="4">IF(M22&lt;33,"ОДНОРОДНЫЕ","НЕОДНОРОДНЫЕ")</f>
        <v>#DIV/0!</v>
      </c>
      <c r="O22" s="10" t="e">
        <f t="shared" ref="O22:O24" si="5">D22*J22</f>
        <v>#DIV/0!</v>
      </c>
    </row>
    <row r="23" spans="1:15" hidden="1" x14ac:dyDescent="0.25">
      <c r="A23" s="8">
        <v>6</v>
      </c>
      <c r="B23" s="13"/>
      <c r="C23" s="8"/>
      <c r="D23" s="5"/>
      <c r="E23" s="10"/>
      <c r="F23" s="10"/>
      <c r="G23" s="10"/>
      <c r="H23" s="10"/>
      <c r="I23" s="10"/>
      <c r="J23" s="10" t="e">
        <f t="shared" ref="J23" si="6">AVERAGE(E23:I23)</f>
        <v>#DIV/0!</v>
      </c>
      <c r="K23" s="8">
        <f t="shared" ref="K23" si="7">COUNT(E23:I23)</f>
        <v>0</v>
      </c>
      <c r="L23" s="8" t="e">
        <f t="shared" ref="L23" si="8">STDEV(E23:I23)</f>
        <v>#DIV/0!</v>
      </c>
      <c r="M23" s="8" t="e">
        <f t="shared" ref="M23" si="9">L23/J23*100</f>
        <v>#DIV/0!</v>
      </c>
      <c r="N23" s="8" t="e">
        <f t="shared" ref="N23" si="10">IF(M23&lt;33,"ОДНОРОДНЫЕ","НЕОДНОРОДНЫЕ")</f>
        <v>#DIV/0!</v>
      </c>
      <c r="O23" s="10" t="e">
        <f t="shared" ref="O23" si="11">D23*J23</f>
        <v>#DIV/0!</v>
      </c>
    </row>
    <row r="24" spans="1:15" hidden="1" x14ac:dyDescent="0.25">
      <c r="A24" s="8">
        <v>7</v>
      </c>
      <c r="B24" s="13"/>
      <c r="C24" s="8"/>
      <c r="D24" s="5"/>
      <c r="E24" s="10"/>
      <c r="F24" s="10"/>
      <c r="G24" s="10"/>
      <c r="H24" s="10"/>
      <c r="I24" s="10"/>
      <c r="J24" s="10" t="e">
        <f t="shared" si="0"/>
        <v>#DIV/0!</v>
      </c>
      <c r="K24" s="8">
        <f t="shared" si="1"/>
        <v>0</v>
      </c>
      <c r="L24" s="8" t="e">
        <f t="shared" si="2"/>
        <v>#DIV/0!</v>
      </c>
      <c r="M24" s="8" t="e">
        <f t="shared" si="3"/>
        <v>#DIV/0!</v>
      </c>
      <c r="N24" s="8" t="e">
        <f t="shared" si="4"/>
        <v>#DIV/0!</v>
      </c>
      <c r="O24" s="10" t="e">
        <f t="shared" si="5"/>
        <v>#DIV/0!</v>
      </c>
    </row>
    <row r="25" spans="1:15" ht="16.149999999999999" hidden="1" customHeight="1" x14ac:dyDescent="0.25">
      <c r="A25" s="8">
        <v>8</v>
      </c>
      <c r="B25" s="13"/>
      <c r="C25" s="8"/>
      <c r="D25" s="5"/>
      <c r="E25" s="10"/>
      <c r="F25" s="10"/>
      <c r="G25" s="10"/>
      <c r="H25" s="10"/>
      <c r="I25" s="10"/>
      <c r="J25" s="10" t="e">
        <f t="shared" ref="J25:J26" si="12">AVERAGE(E25:I25)</f>
        <v>#DIV/0!</v>
      </c>
      <c r="K25" s="8">
        <f t="shared" ref="K25:K26" si="13">COUNT(E25:I25)</f>
        <v>0</v>
      </c>
      <c r="L25" s="8" t="e">
        <f t="shared" ref="L25:L26" si="14">STDEV(E25:I25)</f>
        <v>#DIV/0!</v>
      </c>
      <c r="M25" s="8" t="e">
        <f t="shared" ref="M25:M26" si="15">L25/J25*100</f>
        <v>#DIV/0!</v>
      </c>
      <c r="N25" s="8" t="e">
        <f t="shared" ref="N25:N26" si="16">IF(M25&lt;33,"ОДНОРОДНЫЕ","НЕОДНОРОДНЫЕ")</f>
        <v>#DIV/0!</v>
      </c>
      <c r="O25" s="10" t="e">
        <f t="shared" ref="O25:O26" si="17">D25*J25</f>
        <v>#DIV/0!</v>
      </c>
    </row>
    <row r="26" spans="1:15" ht="14.45" hidden="1" customHeight="1" x14ac:dyDescent="0.25">
      <c r="A26" s="6">
        <v>9</v>
      </c>
      <c r="B26" s="13"/>
      <c r="C26" s="8"/>
      <c r="D26" s="5"/>
      <c r="E26" s="10"/>
      <c r="F26" s="10"/>
      <c r="G26" s="10"/>
      <c r="H26" s="10"/>
      <c r="I26" s="10"/>
      <c r="J26" s="10" t="e">
        <f t="shared" si="12"/>
        <v>#DIV/0!</v>
      </c>
      <c r="K26" s="8">
        <f t="shared" si="13"/>
        <v>0</v>
      </c>
      <c r="L26" s="8" t="e">
        <f t="shared" si="14"/>
        <v>#DIV/0!</v>
      </c>
      <c r="M26" s="8" t="e">
        <f t="shared" si="15"/>
        <v>#DIV/0!</v>
      </c>
      <c r="N26" s="8" t="e">
        <f t="shared" si="16"/>
        <v>#DIV/0!</v>
      </c>
      <c r="O26" s="10" t="e">
        <f t="shared" si="17"/>
        <v>#DIV/0!</v>
      </c>
    </row>
    <row r="28" spans="1:15" x14ac:dyDescent="0.25">
      <c r="A28" s="27" t="s">
        <v>26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35.25" customHeight="1" x14ac:dyDescent="0.25">
      <c r="A29" s="27" t="s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s="22" customFormat="1" x14ac:dyDescent="0.25">
      <c r="A31" s="25" t="s">
        <v>36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</sheetData>
  <mergeCells count="17">
    <mergeCell ref="A18:A19"/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2 N24:N26 N20">
    <cfRule type="containsText" dxfId="17" priority="34" operator="containsText" text="НЕ">
      <formula>NOT(ISERROR(SEARCH("НЕ",N20)))</formula>
    </cfRule>
    <cfRule type="containsText" dxfId="16" priority="35" operator="containsText" text="ОДНОРОДНЫЕ">
      <formula>NOT(ISERROR(SEARCH("ОДНОРОДНЫЕ",N20)))</formula>
    </cfRule>
    <cfRule type="containsText" dxfId="15" priority="36" operator="containsText" text="НЕОДНОРОДНЫЕ">
      <formula>NOT(ISERROR(SEARCH("НЕОДНОРОДНЫЕ",N20)))</formula>
    </cfRule>
  </conditionalFormatting>
  <conditionalFormatting sqref="N22 N24:N26 N20">
    <cfRule type="containsText" dxfId="14" priority="31" operator="containsText" text="НЕОДНОРОДНЫЕ">
      <formula>NOT(ISERROR(SEARCH("НЕОДНОРОДНЫЕ",N20)))</formula>
    </cfRule>
    <cfRule type="containsText" dxfId="13" priority="32" operator="containsText" text="ОДНОРОДНЫЕ">
      <formula>NOT(ISERROR(SEARCH("ОДНОРОДНЫЕ",N20)))</formula>
    </cfRule>
    <cfRule type="containsText" dxfId="12" priority="33" operator="containsText" text="НЕОДНОРОДНЫЕ">
      <formula>NOT(ISERROR(SEARCH("НЕОДНОРОДНЫЕ",N20)))</formula>
    </cfRule>
  </conditionalFormatting>
  <conditionalFormatting sqref="N21">
    <cfRule type="containsText" dxfId="11" priority="22" operator="containsText" text="НЕ">
      <formula>NOT(ISERROR(SEARCH("НЕ",N21)))</formula>
    </cfRule>
    <cfRule type="containsText" dxfId="10" priority="23" operator="containsText" text="ОДНОРОДНЫЕ">
      <formula>NOT(ISERROR(SEARCH("ОДНОРОДНЫЕ",N21)))</formula>
    </cfRule>
    <cfRule type="containsText" dxfId="9" priority="24" operator="containsText" text="НЕОДНОРОДНЫЕ">
      <formula>NOT(ISERROR(SEARCH("НЕОДНОРОДНЫЕ",N21)))</formula>
    </cfRule>
  </conditionalFormatting>
  <conditionalFormatting sqref="N21">
    <cfRule type="containsText" dxfId="8" priority="19" operator="containsText" text="НЕОДНОРОДНЫЕ">
      <formula>NOT(ISERROR(SEARCH("НЕОДНОРОДНЫЕ",N21)))</formula>
    </cfRule>
    <cfRule type="containsText" dxfId="7" priority="20" operator="containsText" text="ОДНОРОДНЫЕ">
      <formula>NOT(ISERROR(SEARCH("ОДНОРОДНЫЕ",N21)))</formula>
    </cfRule>
    <cfRule type="containsText" dxfId="6" priority="21" operator="containsText" text="НЕОДНОРОДНЫЕ">
      <formula>NOT(ISERROR(SEARCH("НЕОДНОРОДНЫЕ",N21)))</formula>
    </cfRule>
  </conditionalFormatting>
  <conditionalFormatting sqref="N23">
    <cfRule type="containsText" dxfId="5" priority="16" operator="containsText" text="НЕ">
      <formula>NOT(ISERROR(SEARCH("НЕ",N23)))</formula>
    </cfRule>
    <cfRule type="containsText" dxfId="4" priority="17" operator="containsText" text="ОДНОРОДНЫЕ">
      <formula>NOT(ISERROR(SEARCH("ОДНОРОДНЫЕ",N23)))</formula>
    </cfRule>
    <cfRule type="containsText" dxfId="3" priority="18" operator="containsText" text="НЕОДНОРОДНЫЕ">
      <formula>NOT(ISERROR(SEARCH("НЕОДНОРОДНЫЕ",N23)))</formula>
    </cfRule>
  </conditionalFormatting>
  <conditionalFormatting sqref="N23">
    <cfRule type="containsText" dxfId="2" priority="13" operator="containsText" text="НЕОДНОРОДНЫЕ">
      <formula>NOT(ISERROR(SEARCH("НЕОДНОРОДНЫЕ",N23)))</formula>
    </cfRule>
    <cfRule type="containsText" dxfId="1" priority="14" operator="containsText" text="ОДНОРОДНЫЕ">
      <formula>NOT(ISERROR(SEARCH("ОДНОРОДНЫЕ",N23)))</formula>
    </cfRule>
    <cfRule type="containsText" dxfId="0" priority="15" operator="containsText" text="НЕОДНОРОДНЫЕ">
      <formula>NOT(ISERROR(SEARCH("НЕОДНОРОДНЫЕ",N23)))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2024-12-06T12:42:32Z</dcterms:modified>
</cp:coreProperties>
</file>