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H20" i="1" l="1"/>
  <c r="M20" i="1" l="1"/>
  <c r="I20" i="1"/>
  <c r="J20" i="1"/>
  <c r="G21" i="1"/>
  <c r="F21" i="1"/>
  <c r="M21" i="1" l="1"/>
  <c r="K20" i="1"/>
  <c r="L20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<sst xmlns="http://schemas.openxmlformats.org/spreadsheetml/2006/main" count="37" uniqueCount="35">
  <si>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</si>
  <si>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</si>
  <si>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</si>
  <si>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</si>
  <si>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</si>
  <si>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</si>
  <si>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</si>
  <si>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</si>
  <si>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</si>
  <si>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</si>
  <si>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</si>
  <si>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</si>
  <si>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</si>
  <si>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</si>
  <si>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</si>
  <si>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</si>
  <si>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</si>
  <si>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</si>
  <si>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</si>
  <si>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</si>
  <si>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</si>
  <si>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</si>
  <si>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</si>
  <si>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</si>
  <si>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</si>
  <si>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</si>
  <si>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</si>
  <si>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242-24</t>
  </si>
  <si>
    <t>на поставку масла сливочного крестьянского</t>
  </si>
  <si>
    <t>Масло сливочное крестьянское</t>
  </si>
  <si>
    <t>кг</t>
  </si>
  <si>
    <t>КП вх. № 3036 от 03.12.2024</t>
  </si>
  <si>
    <t>КП вх. № 3039 от 03.12.2024</t>
  </si>
  <si>
    <t>КП вх. № 3028 от 03.12.2024</t>
  </si>
  <si>
    <t>Исходя из имеющегося у Заказчика объёма финансового обеспечения для осуществления закупки НМЦД устанавливается в размере 1875000 руб. (один миллион восемьсот семьдесят пять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</si>
</sst>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Normal="100" zoomScalePageLayoutView="70" workbookViewId="0">
      <selection activeCell="K29" sqref="K29:K32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3" t="s">
        <v>28</v>
      </c>
      <c r="F3" s="43"/>
      <c r="G3" s="43"/>
      <c r="H3" s="43"/>
      <c r="I3" s="43"/>
      <c r="J3" s="43"/>
      <c r="K3" s="43"/>
      <c r="L3" s="43"/>
      <c r="M3" s="43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27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3" t="s">
        <v>16</v>
      </c>
      <c r="K12" s="33"/>
      <c r="M12" s="1" t="s">
        <v>14</v>
      </c>
    </row>
    <row r="14" spans="2:13" x14ac:dyDescent="0.25">
      <c r="B14" s="33" t="s">
        <v>15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3" hidden="1" x14ac:dyDescent="0.25"/>
    <row r="17" spans="1:17" ht="54.6" customHeight="1" x14ac:dyDescent="0.25">
      <c r="A17" s="36"/>
      <c r="B17" s="37"/>
      <c r="C17" s="38"/>
      <c r="D17" s="37"/>
      <c r="E17" s="14" t="s">
        <v>31</v>
      </c>
      <c r="F17" s="14" t="s">
        <v>33</v>
      </c>
      <c r="G17" s="14" t="s">
        <v>32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1" t="s">
        <v>0</v>
      </c>
      <c r="B18" s="41" t="s">
        <v>1</v>
      </c>
      <c r="C18" s="41" t="s">
        <v>2</v>
      </c>
      <c r="D18" s="41"/>
      <c r="E18" s="25" t="s">
        <v>24</v>
      </c>
      <c r="F18" s="25" t="s">
        <v>25</v>
      </c>
      <c r="G18" s="25" t="s">
        <v>26</v>
      </c>
      <c r="H18" s="39" t="s">
        <v>11</v>
      </c>
      <c r="I18" s="41" t="s">
        <v>8</v>
      </c>
      <c r="J18" s="41" t="s">
        <v>9</v>
      </c>
      <c r="K18" s="41" t="s">
        <v>10</v>
      </c>
      <c r="L18" s="41" t="s">
        <v>6</v>
      </c>
      <c r="M18" s="35" t="s">
        <v>7</v>
      </c>
    </row>
    <row r="19" spans="1:17" x14ac:dyDescent="0.25">
      <c r="A19" s="42"/>
      <c r="B19" s="42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0"/>
      <c r="I19" s="41"/>
      <c r="J19" s="41"/>
      <c r="K19" s="41"/>
      <c r="L19" s="41"/>
      <c r="M19" s="35"/>
    </row>
    <row r="20" spans="1:17" s="11" customFormat="1" x14ac:dyDescent="0.25">
      <c r="A20" s="18">
        <v>1</v>
      </c>
      <c r="B20" s="26" t="s">
        <v>29</v>
      </c>
      <c r="C20" s="27" t="s">
        <v>30</v>
      </c>
      <c r="D20" s="28">
        <v>1500</v>
      </c>
      <c r="E20" s="29">
        <v>1250</v>
      </c>
      <c r="F20" s="29">
        <v>1300</v>
      </c>
      <c r="G20" s="29">
        <v>1375</v>
      </c>
      <c r="H20" s="12">
        <f>ROUND(AVERAGE(E20:G20),2)</f>
        <v>1308.33</v>
      </c>
      <c r="I20" s="15">
        <f t="shared" ref="I20" si="0" xml:space="preserve"> COUNT(E20:G20)</f>
        <v>3</v>
      </c>
      <c r="J20" s="15">
        <f t="shared" ref="J20" si="1">STDEV(E20:G20)</f>
        <v>62.915286960589576</v>
      </c>
      <c r="K20" s="15">
        <f t="shared" ref="K20" si="2">J20/H20*100</f>
        <v>4.8088239939915445</v>
      </c>
      <c r="L20" s="15" t="str">
        <f t="shared" ref="L20" si="3">IF(K20&lt;33,"ОДНОРОДНЫЕ","НЕОДНОРОДНЫЕ")</f>
        <v>ОДНОРОДНЫЕ</v>
      </c>
      <c r="M20" s="12">
        <f t="shared" ref="M20" si="4">D20*H20</f>
        <v>1962495</v>
      </c>
      <c r="P20" s="13"/>
      <c r="Q20" s="13"/>
    </row>
    <row r="21" spans="1:17" x14ac:dyDescent="0.25">
      <c r="A21" s="18"/>
      <c r="B21" s="19"/>
      <c r="C21" s="20"/>
      <c r="D21" s="21"/>
      <c r="E21" s="12">
        <f>SUMPRODUCT($D$20:$D$20,E20:E20)</f>
        <v>1875000</v>
      </c>
      <c r="F21" s="12">
        <f>SUMPRODUCT($D$20:$D$20,F20:F20)</f>
        <v>1950000</v>
      </c>
      <c r="G21" s="22">
        <f>SUMPRODUCT($D$20:$D$20,G20:G20)</f>
        <v>2062500</v>
      </c>
      <c r="H21" s="12"/>
      <c r="I21" s="15"/>
      <c r="J21" s="15"/>
      <c r="K21" s="15"/>
      <c r="L21" s="15"/>
      <c r="M21" s="23">
        <f>SUM(M20:M20)</f>
        <v>1962495</v>
      </c>
      <c r="O21" s="7"/>
    </row>
    <row r="22" spans="1:17" x14ac:dyDescent="0.25">
      <c r="A22" s="4"/>
      <c r="B22" s="4"/>
      <c r="C22" s="4"/>
      <c r="D22" s="4"/>
      <c r="E22" s="5"/>
      <c r="F22" s="5"/>
      <c r="G22" s="5"/>
      <c r="H22" s="5"/>
      <c r="I22" s="4"/>
      <c r="J22" s="4"/>
      <c r="K22" s="4"/>
      <c r="L22" s="4"/>
      <c r="M22" s="5"/>
      <c r="O22" s="7"/>
    </row>
    <row r="23" spans="1:17" x14ac:dyDescent="0.25">
      <c r="A23" s="34" t="s">
        <v>19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7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7" ht="1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O25" s="7"/>
    </row>
    <row r="26" spans="1:17" s="4" customFormat="1" ht="31.5" customHeight="1" x14ac:dyDescent="0.25">
      <c r="A26" s="30" t="s">
        <v>34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"/>
      <c r="O26" s="3"/>
    </row>
    <row r="27" spans="1:17" x14ac:dyDescent="0.25">
      <c r="A27" s="4"/>
      <c r="B27" s="4"/>
      <c r="C27" s="4"/>
      <c r="D27" s="4"/>
      <c r="E27" s="5"/>
      <c r="F27" s="5"/>
      <c r="G27" s="5"/>
      <c r="H27" s="5"/>
      <c r="I27" s="4"/>
      <c r="J27" s="4"/>
      <c r="K27" s="4"/>
      <c r="L27" s="4"/>
      <c r="M27" s="5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24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24"/>
      <c r="L30" s="4"/>
      <c r="M30" s="5"/>
    </row>
    <row r="32" spans="1:17" x14ac:dyDescent="0.25">
      <c r="L32" s="7"/>
    </row>
    <row r="34" spans="12:12" x14ac:dyDescent="0.25">
      <c r="L34" s="7"/>
    </row>
  </sheetData>
  <mergeCells count="18"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0:L21">
    <cfRule type="containsText" dxfId="5" priority="154" operator="containsText" text="НЕ">
      <formula>NOT(ISERROR(SEARCH("НЕ",L20)))</formula>
    </cfRule>
    <cfRule type="containsText" dxfId="4" priority="155" operator="containsText" text="ОДНОРОДНЫЕ">
      <formula>NOT(ISERROR(SEARCH("ОДНОРОДНЫЕ",L20)))</formula>
    </cfRule>
    <cfRule type="containsText" dxfId="3" priority="156" operator="containsText" text="НЕОДНОРОДНЫЕ">
      <formula>NOT(ISERROR(SEARCH("НЕОДНОРОДНЫЕ",L20)))</formula>
    </cfRule>
  </conditionalFormatting>
  <conditionalFormatting sqref="L20:L21">
    <cfRule type="containsText" dxfId="2" priority="151" operator="containsText" text="НЕОДНОРОДНЫЕ">
      <formula>NOT(ISERROR(SEARCH("НЕОДНОРОДНЫЕ",L20)))</formula>
    </cfRule>
    <cfRule type="containsText" dxfId="1" priority="152" operator="containsText" text="ОДНОРОДНЫЕ">
      <formula>NOT(ISERROR(SEARCH("ОДНОРОДНЫЕ",L20)))</formula>
    </cfRule>
    <cfRule type="containsText" dxfId="0" priority="15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2024-12-04T14:32:37Z</dcterms:modified>
</cp:coreProperties>
</file>