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M24" i="1" s="1"/>
  <c r="K24" i="1" l="1"/>
  <c r="L24" i="1" s="1"/>
  <c r="J25" i="1"/>
  <c r="I25" i="1"/>
  <c r="H25" i="1"/>
  <c r="M25" i="1" s="1"/>
  <c r="K25" i="1" l="1"/>
  <c r="L25" i="1" s="1"/>
  <c r="E27" i="1"/>
  <c r="J22" i="1" l="1"/>
  <c r="I22" i="1"/>
  <c r="H22" i="1"/>
  <c r="M22" i="1" s="1"/>
  <c r="J26" i="1"/>
  <c r="I26" i="1"/>
  <c r="H26" i="1"/>
  <c r="M26" i="1" s="1"/>
  <c r="J23" i="1"/>
  <c r="I23" i="1"/>
  <c r="H23" i="1"/>
  <c r="M23" i="1" s="1"/>
  <c r="J21" i="1"/>
  <c r="I21" i="1"/>
  <c r="H21" i="1"/>
  <c r="M21" i="1" s="1"/>
  <c r="K22" i="1" l="1"/>
  <c r="L22" i="1" s="1"/>
  <c r="K23" i="1"/>
  <c r="L23" i="1" s="1"/>
  <c r="K21" i="1"/>
  <c r="L21" i="1" s="1"/>
  <c r="K26" i="1"/>
  <c r="L26" i="1" s="1"/>
  <c r="H20" i="1"/>
  <c r="M20" i="1" l="1"/>
  <c r="I20" i="1"/>
  <c r="J20" i="1"/>
  <c r="G27" i="1"/>
  <c r="F27" i="1"/>
  <c r="M27" i="1" l="1"/>
  <c r="C17" i="1" s="1"/>
  <c r="K20" i="1"/>
  <c r="L20" i="1" s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<sst xmlns="http://schemas.openxmlformats.org/spreadsheetml/2006/main" count="50" uniqueCount="43">
  <si>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</si>
  <si>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</si>
  <si>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</si>
  <si>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</si>
  <si>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</si>
  <si>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</si>
  <si>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</si>
  <si>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</si>
  <si>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</si>
  <si>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</si>
  <si>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</si>
  <si>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</si>
  <si>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</si>
  <si>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</si>
  <si>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</si>
  <si>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</si>
  <si>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</si>
  <si>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</si>
  <si>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</si>
  <si>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</si>
  <si>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</si>
  <si>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</si>
  <si>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</si>
  <si>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</si>
  <si>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</si>
  <si>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</si>
  <si>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</si>
  <si>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</si>
  <si>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</si>
  <si>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238-24</t>
  </si>
  <si>
    <t xml:space="preserve"> Карты ID Диаклон определение групп крови для реципиентов перекрестным методом  AB0/D</t>
  </si>
  <si>
    <t>Карты  Диаклон Rh  Подгруппы + К</t>
  </si>
  <si>
    <t xml:space="preserve">Карты ID Лисс/Кумбс </t>
  </si>
  <si>
    <t>Реагент ID ДиаКлон Анти-D(RH1)</t>
  </si>
  <si>
    <t xml:space="preserve">ДиаСел  I-II-III (3*10мл) для скрининга АТ </t>
  </si>
  <si>
    <t xml:space="preserve">БР ДиаСел AB0 A1,B  2*10 мл для определения групп крови </t>
  </si>
  <si>
    <t>Стандартные эритроциты A-B-0 5% 3*10мл</t>
  </si>
  <si>
    <t>упак.</t>
  </si>
  <si>
    <t>на поставку карт для определения групп крови по гелевой технологии на ID анализаторах, стандартные эритроциты</t>
  </si>
  <si>
    <t>КП вх. № 3062 от 03.12.2024</t>
  </si>
  <si>
    <t>КП вх. № 3063 от 03.12.2024</t>
  </si>
  <si>
    <t>КП вх. № 3064 от 03.12.2024</t>
  </si>
  <si>
    <t>Начальная (максимальная) цена договора устанавливается в размере 1 138 858,45 руб. (один миллион сто тридцать восемь тысяч восемьсот пятьдесят восемь рублей сорок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</si>
</sst>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Normal="100" zoomScalePageLayoutView="70" workbookViewId="0">
      <selection activeCell="O25" sqref="O25:P39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19" t="s">
        <v>38</v>
      </c>
      <c r="F3" s="19"/>
      <c r="G3" s="19"/>
      <c r="H3" s="19"/>
      <c r="I3" s="19"/>
      <c r="J3" s="19"/>
      <c r="K3" s="19"/>
      <c r="L3" s="19"/>
      <c r="M3" s="19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23" t="s">
        <v>17</v>
      </c>
      <c r="K12" s="23"/>
      <c r="M12" s="1" t="s">
        <v>15</v>
      </c>
    </row>
    <row r="14" spans="2:13" x14ac:dyDescent="0.25"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3" hidden="1" x14ac:dyDescent="0.25"/>
    <row r="17" spans="1:17" ht="54.6" customHeight="1" x14ac:dyDescent="0.25">
      <c r="A17" s="26" t="s">
        <v>11</v>
      </c>
      <c r="B17" s="25"/>
      <c r="C17" s="24">
        <f>M27</f>
        <v>1138858.45</v>
      </c>
      <c r="D17" s="25"/>
      <c r="E17" s="18" t="s">
        <v>39</v>
      </c>
      <c r="F17" s="18" t="s">
        <v>40</v>
      </c>
      <c r="G17" s="18" t="s">
        <v>41</v>
      </c>
      <c r="H17" s="12"/>
      <c r="I17" s="27"/>
      <c r="J17" s="27"/>
      <c r="K17" s="27"/>
      <c r="L17" s="27"/>
      <c r="M17" s="12"/>
    </row>
    <row r="18" spans="1:17" ht="30" customHeight="1" x14ac:dyDescent="0.25">
      <c r="A18" s="28" t="s">
        <v>0</v>
      </c>
      <c r="B18" s="28" t="s">
        <v>1</v>
      </c>
      <c r="C18" s="28" t="s">
        <v>2</v>
      </c>
      <c r="D18" s="28"/>
      <c r="E18" s="12" t="s">
        <v>25</v>
      </c>
      <c r="F18" s="12" t="s">
        <v>26</v>
      </c>
      <c r="G18" s="12" t="s">
        <v>27</v>
      </c>
      <c r="H18" s="29" t="s">
        <v>12</v>
      </c>
      <c r="I18" s="28" t="s">
        <v>8</v>
      </c>
      <c r="J18" s="28" t="s">
        <v>9</v>
      </c>
      <c r="K18" s="28" t="s">
        <v>10</v>
      </c>
      <c r="L18" s="28" t="s">
        <v>6</v>
      </c>
      <c r="M18" s="30" t="s">
        <v>7</v>
      </c>
    </row>
    <row r="19" spans="1:17" x14ac:dyDescent="0.25">
      <c r="A19" s="31"/>
      <c r="B19" s="31"/>
      <c r="C19" s="32" t="s">
        <v>3</v>
      </c>
      <c r="D19" s="32" t="s">
        <v>4</v>
      </c>
      <c r="E19" s="33" t="s">
        <v>5</v>
      </c>
      <c r="F19" s="33" t="s">
        <v>5</v>
      </c>
      <c r="G19" s="12" t="s">
        <v>5</v>
      </c>
      <c r="H19" s="34"/>
      <c r="I19" s="28"/>
      <c r="J19" s="28"/>
      <c r="K19" s="28"/>
      <c r="L19" s="28"/>
      <c r="M19" s="30"/>
    </row>
    <row r="20" spans="1:17" s="11" customFormat="1" ht="45" x14ac:dyDescent="0.25">
      <c r="A20" s="35">
        <v>1</v>
      </c>
      <c r="B20" s="36" t="s">
        <v>30</v>
      </c>
      <c r="C20" s="37" t="s">
        <v>37</v>
      </c>
      <c r="D20" s="38">
        <v>9</v>
      </c>
      <c r="E20" s="39">
        <v>19363.79</v>
      </c>
      <c r="F20" s="12">
        <v>19603.900000000001</v>
      </c>
      <c r="G20" s="12">
        <v>19948.93</v>
      </c>
      <c r="H20" s="12">
        <f>ROUND(AVERAGE(E20:G20),2)</f>
        <v>19638.87</v>
      </c>
      <c r="I20" s="27">
        <f t="shared" ref="I20" si="0" xml:space="preserve"> COUNT(E20:G20)</f>
        <v>3</v>
      </c>
      <c r="J20" s="27">
        <f t="shared" ref="J20" si="1">STDEV(E20:G20)</f>
        <v>294.13356733520425</v>
      </c>
      <c r="K20" s="27">
        <f t="shared" ref="K20" si="2">J20/H20*100</f>
        <v>1.4977112600429876</v>
      </c>
      <c r="L20" s="27" t="str">
        <f t="shared" ref="L20" si="3">IF(K20&lt;33,"ОДНОРОДНЫЕ","НЕОДНОРОДНЫЕ")</f>
        <v>ОДНОРОДНЫЕ</v>
      </c>
      <c r="M20" s="12">
        <f t="shared" ref="M20" si="4">D20*H20</f>
        <v>176749.83</v>
      </c>
      <c r="P20" s="13"/>
      <c r="Q20" s="13"/>
    </row>
    <row r="21" spans="1:17" s="14" customFormat="1" x14ac:dyDescent="0.25">
      <c r="A21" s="35">
        <v>2</v>
      </c>
      <c r="B21" s="36" t="s">
        <v>31</v>
      </c>
      <c r="C21" s="27" t="s">
        <v>37</v>
      </c>
      <c r="D21" s="38">
        <v>6</v>
      </c>
      <c r="E21" s="39">
        <v>31286.799999999999</v>
      </c>
      <c r="F21" s="12">
        <v>31674.76</v>
      </c>
      <c r="G21" s="12">
        <v>32232.240000000002</v>
      </c>
      <c r="H21" s="12">
        <f t="shared" ref="H21:H26" si="5">ROUND(AVERAGE(E21:G21),2)</f>
        <v>31731.27</v>
      </c>
      <c r="I21" s="27">
        <f t="shared" ref="I21:I26" si="6" xml:space="preserve"> COUNT(E21:G21)</f>
        <v>3</v>
      </c>
      <c r="J21" s="27">
        <f t="shared" ref="J21:J26" si="7">STDEV(E21:G21)</f>
        <v>475.24620033550457</v>
      </c>
      <c r="K21" s="27">
        <f t="shared" ref="K21:K26" si="8">J21/H21*100</f>
        <v>1.4977219642816204</v>
      </c>
      <c r="L21" s="27" t="str">
        <f t="shared" ref="L21:L26" si="9">IF(K21&lt;33,"ОДНОРОДНЫЕ","НЕОДНОРОДНЫЕ")</f>
        <v>ОДНОРОДНЫЕ</v>
      </c>
      <c r="M21" s="12">
        <f t="shared" ref="M21:M26" si="10">D21*H21</f>
        <v>190387.62</v>
      </c>
      <c r="O21" s="15"/>
    </row>
    <row r="22" spans="1:17" s="14" customFormat="1" x14ac:dyDescent="0.25">
      <c r="A22" s="35">
        <v>3</v>
      </c>
      <c r="B22" s="36" t="s">
        <v>32</v>
      </c>
      <c r="C22" s="37" t="s">
        <v>37</v>
      </c>
      <c r="D22" s="38">
        <v>16</v>
      </c>
      <c r="E22" s="39">
        <v>20364.240000000002</v>
      </c>
      <c r="F22" s="12">
        <v>20616.759999999998</v>
      </c>
      <c r="G22" s="12">
        <v>20979.61</v>
      </c>
      <c r="H22" s="12">
        <f t="shared" ref="H22" si="11">ROUND(AVERAGE(E22:G22),2)</f>
        <v>20653.54</v>
      </c>
      <c r="I22" s="27">
        <f t="shared" ref="I22" si="12" xml:space="preserve"> COUNT(E22:G22)</f>
        <v>3</v>
      </c>
      <c r="J22" s="27">
        <f t="shared" ref="J22" si="13">STDEV(E22:G22)</f>
        <v>309.32903457860709</v>
      </c>
      <c r="K22" s="27">
        <f t="shared" ref="K22" si="14">J22/H22*100</f>
        <v>1.497704677157558</v>
      </c>
      <c r="L22" s="27" t="str">
        <f t="shared" ref="L22" si="15">IF(K22&lt;33,"ОДНОРОДНЫЕ","НЕОДНОРОДНЫЕ")</f>
        <v>ОДНОРОДНЫЕ</v>
      </c>
      <c r="M22" s="12">
        <f t="shared" ref="M22" si="16">D22*H22</f>
        <v>330456.64</v>
      </c>
      <c r="O22" s="15"/>
    </row>
    <row r="23" spans="1:17" s="14" customFormat="1" x14ac:dyDescent="0.25">
      <c r="A23" s="35">
        <v>4</v>
      </c>
      <c r="B23" s="36" t="s">
        <v>33</v>
      </c>
      <c r="C23" s="37" t="s">
        <v>37</v>
      </c>
      <c r="D23" s="38">
        <v>4</v>
      </c>
      <c r="E23" s="39">
        <v>5201.2700000000004</v>
      </c>
      <c r="F23" s="12">
        <v>5265.77</v>
      </c>
      <c r="G23" s="12">
        <v>5358.45</v>
      </c>
      <c r="H23" s="12">
        <f t="shared" si="5"/>
        <v>5275.16</v>
      </c>
      <c r="I23" s="27">
        <f t="shared" si="6"/>
        <v>3</v>
      </c>
      <c r="J23" s="27">
        <f t="shared" si="7"/>
        <v>79.009898957872878</v>
      </c>
      <c r="K23" s="27">
        <f t="shared" si="8"/>
        <v>1.4977725596545486</v>
      </c>
      <c r="L23" s="27" t="str">
        <f t="shared" si="9"/>
        <v>ОДНОРОДНЫЕ</v>
      </c>
      <c r="M23" s="12">
        <f t="shared" si="10"/>
        <v>21100.639999999999</v>
      </c>
      <c r="O23" s="15"/>
    </row>
    <row r="24" spans="1:17" s="17" customFormat="1" x14ac:dyDescent="0.25">
      <c r="A24" s="35">
        <v>5</v>
      </c>
      <c r="B24" s="36" t="s">
        <v>34</v>
      </c>
      <c r="C24" s="27" t="s">
        <v>37</v>
      </c>
      <c r="D24" s="40">
        <v>24</v>
      </c>
      <c r="E24" s="39">
        <v>6836.23</v>
      </c>
      <c r="F24" s="12">
        <v>6921</v>
      </c>
      <c r="G24" s="12">
        <v>7042.81</v>
      </c>
      <c r="H24" s="12">
        <f t="shared" si="5"/>
        <v>6933.35</v>
      </c>
      <c r="I24" s="27">
        <f t="shared" si="6"/>
        <v>3</v>
      </c>
      <c r="J24" s="27">
        <f t="shared" si="7"/>
        <v>103.84196759178545</v>
      </c>
      <c r="K24" s="27">
        <f t="shared" si="8"/>
        <v>1.4977170861385254</v>
      </c>
      <c r="L24" s="27" t="str">
        <f t="shared" si="9"/>
        <v>ОДНОРОДНЫЕ</v>
      </c>
      <c r="M24" s="12">
        <f t="shared" si="10"/>
        <v>166400.40000000002</v>
      </c>
    </row>
    <row r="25" spans="1:17" s="16" customFormat="1" ht="30" x14ac:dyDescent="0.25">
      <c r="A25" s="35">
        <v>6</v>
      </c>
      <c r="B25" s="36" t="s">
        <v>35</v>
      </c>
      <c r="C25" s="27" t="s">
        <v>37</v>
      </c>
      <c r="D25" s="40">
        <v>24</v>
      </c>
      <c r="E25" s="39">
        <v>4718.7</v>
      </c>
      <c r="F25" s="12">
        <v>4777.21</v>
      </c>
      <c r="G25" s="12">
        <v>4861.29</v>
      </c>
      <c r="H25" s="12">
        <f t="shared" ref="H25" si="17">ROUND(AVERAGE(E25:G25),2)</f>
        <v>4785.7299999999996</v>
      </c>
      <c r="I25" s="27">
        <f t="shared" ref="I25" si="18" xml:space="preserve"> COUNT(E25:G25)</f>
        <v>3</v>
      </c>
      <c r="J25" s="27">
        <f t="shared" ref="J25" si="19">STDEV(E25:G25)</f>
        <v>71.676093876084948</v>
      </c>
      <c r="K25" s="27">
        <f t="shared" ref="K25" si="20">J25/H25*100</f>
        <v>1.4977045064407093</v>
      </c>
      <c r="L25" s="27" t="str">
        <f t="shared" ref="L25" si="21">IF(K25&lt;33,"ОДНОРОДНЫЕ","НЕОДНОРОДНЫЕ")</f>
        <v>ОДНОРОДНЫЕ</v>
      </c>
      <c r="M25" s="12">
        <f t="shared" ref="M25" si="22">D25*H25</f>
        <v>114857.51999999999</v>
      </c>
    </row>
    <row r="26" spans="1:17" s="14" customFormat="1" x14ac:dyDescent="0.25">
      <c r="A26" s="35">
        <v>7</v>
      </c>
      <c r="B26" s="36" t="s">
        <v>36</v>
      </c>
      <c r="C26" s="27" t="s">
        <v>28</v>
      </c>
      <c r="D26" s="40">
        <v>20</v>
      </c>
      <c r="E26" s="39">
        <v>6848</v>
      </c>
      <c r="F26" s="12">
        <v>6932.92</v>
      </c>
      <c r="G26" s="12">
        <v>7054.94</v>
      </c>
      <c r="H26" s="12">
        <f t="shared" si="5"/>
        <v>6945.29</v>
      </c>
      <c r="I26" s="27">
        <f t="shared" si="6"/>
        <v>3</v>
      </c>
      <c r="J26" s="27">
        <f t="shared" si="7"/>
        <v>104.02279429689095</v>
      </c>
      <c r="K26" s="27">
        <f t="shared" si="8"/>
        <v>1.4977458723378139</v>
      </c>
      <c r="L26" s="27" t="str">
        <f t="shared" si="9"/>
        <v>ОДНОРОДНЫЕ</v>
      </c>
      <c r="M26" s="12">
        <f t="shared" si="10"/>
        <v>138905.79999999999</v>
      </c>
      <c r="O26" s="15"/>
    </row>
    <row r="27" spans="1:17" x14ac:dyDescent="0.25">
      <c r="A27" s="35"/>
      <c r="B27" s="41"/>
      <c r="C27" s="42"/>
      <c r="D27" s="43"/>
      <c r="E27" s="12">
        <f>SUMPRODUCT($D$20:$D$26,E20:E26)</f>
        <v>1122906.1499999999</v>
      </c>
      <c r="F27" s="12">
        <f>SUMPRODUCT($D$20:$D$26,F20:F26)</f>
        <v>1136830.3400000001</v>
      </c>
      <c r="G27" s="44">
        <f>SUMPRODUCT($D$20:$D$26,G20:G26)</f>
        <v>1156838.57</v>
      </c>
      <c r="H27" s="12"/>
      <c r="I27" s="27"/>
      <c r="J27" s="27"/>
      <c r="K27" s="27"/>
      <c r="L27" s="27"/>
      <c r="M27" s="45">
        <f>SUM(M20:M26)</f>
        <v>1138858.45</v>
      </c>
      <c r="O27" s="7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  <c r="O28" s="7"/>
    </row>
    <row r="29" spans="1:17" x14ac:dyDescent="0.25">
      <c r="A29" s="46" t="s">
        <v>20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7" x14ac:dyDescent="0.25">
      <c r="A30" s="22" t="s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7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O31" s="7"/>
    </row>
    <row r="32" spans="1:17" s="4" customFormat="1" x14ac:dyDescent="0.25">
      <c r="A32" s="20" t="s">
        <v>42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"/>
      <c r="O32" s="3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7"/>
      <c r="K34" s="4"/>
      <c r="L34" s="4"/>
      <c r="M34" s="5"/>
    </row>
    <row r="35" spans="1:13" x14ac:dyDescent="0.25">
      <c r="A35" s="4"/>
      <c r="B35" s="4"/>
      <c r="C35" s="4"/>
      <c r="D35" s="4"/>
      <c r="E35" s="5"/>
      <c r="F35" s="5"/>
      <c r="G35" s="5"/>
      <c r="H35" s="5"/>
      <c r="I35" s="4"/>
      <c r="J35" s="4"/>
      <c r="K35" s="4"/>
      <c r="L35" s="4"/>
      <c r="M35" s="5"/>
    </row>
    <row r="36" spans="1:13" x14ac:dyDescent="0.25">
      <c r="A36" s="4"/>
      <c r="B36" s="4"/>
      <c r="C36" s="4"/>
      <c r="D36" s="4"/>
      <c r="E36" s="5"/>
      <c r="F36" s="5"/>
      <c r="G36" s="5"/>
      <c r="H36" s="5"/>
      <c r="I36" s="4"/>
      <c r="J36" s="4"/>
      <c r="K36" s="4"/>
      <c r="L36" s="4"/>
      <c r="M36" s="5"/>
    </row>
    <row r="38" spans="1:13" x14ac:dyDescent="0.25">
      <c r="L38" s="7"/>
    </row>
    <row r="40" spans="1:13" x14ac:dyDescent="0.25">
      <c r="L40" s="7"/>
    </row>
  </sheetData>
  <mergeCells count="18">
    <mergeCell ref="K18:K19"/>
    <mergeCell ref="L18:L19"/>
    <mergeCell ref="A18:A19"/>
    <mergeCell ref="B18:B19"/>
    <mergeCell ref="C18:D18"/>
    <mergeCell ref="E3:M3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</mergeCells>
  <conditionalFormatting sqref="L20 L27">
    <cfRule type="containsText" dxfId="35" priority="136" operator="containsText" text="НЕ">
      <formula>NOT(ISERROR(SEARCH("НЕ",L20)))</formula>
    </cfRule>
    <cfRule type="containsText" dxfId="34" priority="137" operator="containsText" text="ОДНОРОДНЫЕ">
      <formula>NOT(ISERROR(SEARCH("ОДНОРОДНЫЕ",L20)))</formula>
    </cfRule>
    <cfRule type="containsText" dxfId="33" priority="138" operator="containsText" text="НЕОДНОРОДНЫЕ">
      <formula>NOT(ISERROR(SEARCH("НЕОДНОРОДНЫЕ",L20)))</formula>
    </cfRule>
  </conditionalFormatting>
  <conditionalFormatting sqref="L20 L27">
    <cfRule type="containsText" dxfId="32" priority="133" operator="containsText" text="НЕОДНОРОДНЫЕ">
      <formula>NOT(ISERROR(SEARCH("НЕОДНОРОДНЫЕ",L20)))</formula>
    </cfRule>
    <cfRule type="containsText" dxfId="31" priority="134" operator="containsText" text="ОДНОРОДНЫЕ">
      <formula>NOT(ISERROR(SEARCH("ОДНОРОДНЫЕ",L20)))</formula>
    </cfRule>
    <cfRule type="containsText" dxfId="30" priority="135" operator="containsText" text="НЕОДНОРОДНЫЕ">
      <formula>NOT(ISERROR(SEARCH("НЕОДНОРОДНЫЕ",L20)))</formula>
    </cfRule>
  </conditionalFormatting>
  <conditionalFormatting sqref="L21 L23 L26">
    <cfRule type="containsText" dxfId="29" priority="22" operator="containsText" text="НЕ">
      <formula>NOT(ISERROR(SEARCH("НЕ",L21)))</formula>
    </cfRule>
    <cfRule type="containsText" dxfId="28" priority="23" operator="containsText" text="ОДНОРОДНЫЕ">
      <formula>NOT(ISERROR(SEARCH("ОДНОРОДНЫЕ",L21)))</formula>
    </cfRule>
    <cfRule type="containsText" dxfId="27" priority="24" operator="containsText" text="НЕОДНОРОДНЫЕ">
      <formula>NOT(ISERROR(SEARCH("НЕОДНОРОДНЫЕ",L21)))</formula>
    </cfRule>
  </conditionalFormatting>
  <conditionalFormatting sqref="L21 L23 L26">
    <cfRule type="containsText" dxfId="26" priority="19" operator="containsText" text="НЕОДНОРОДНЫЕ">
      <formula>NOT(ISERROR(SEARCH("НЕОДНОРОДНЫЕ",L21)))</formula>
    </cfRule>
    <cfRule type="containsText" dxfId="25" priority="20" operator="containsText" text="ОДНОРОДНЫЕ">
      <formula>NOT(ISERROR(SEARCH("ОДНОРОДНЫЕ",L21)))</formula>
    </cfRule>
    <cfRule type="containsText" dxfId="24" priority="21" operator="containsText" text="НЕОДНОРОДНЫЕ">
      <formula>NOT(ISERROR(SEARCH("НЕОДНОРОДНЫЕ",L21)))</formula>
    </cfRule>
  </conditionalFormatting>
  <conditionalFormatting sqref="L22">
    <cfRule type="containsText" dxfId="23" priority="16" operator="containsText" text="НЕ">
      <formula>NOT(ISERROR(SEARCH("НЕ",L22)))</formula>
    </cfRule>
    <cfRule type="containsText" dxfId="22" priority="17" operator="containsText" text="ОДНОРОДНЫЕ">
      <formula>NOT(ISERROR(SEARCH("ОДНОРОДНЫЕ",L22)))</formula>
    </cfRule>
    <cfRule type="containsText" dxfId="21" priority="18" operator="containsText" text="НЕОДНОРОДНЫЕ">
      <formula>NOT(ISERROR(SEARCH("НЕОДНОРОДНЫЕ",L22)))</formula>
    </cfRule>
  </conditionalFormatting>
  <conditionalFormatting sqref="L22">
    <cfRule type="containsText" dxfId="20" priority="13" operator="containsText" text="НЕОДНОРОДНЫЕ">
      <formula>NOT(ISERROR(SEARCH("НЕОДНОРОДНЫЕ",L22)))</formula>
    </cfRule>
    <cfRule type="containsText" dxfId="19" priority="14" operator="containsText" text="ОДНОРОДНЫЕ">
      <formula>NOT(ISERROR(SEARCH("ОДНОРОДНЫЕ",L22)))</formula>
    </cfRule>
    <cfRule type="containsText" dxfId="18" priority="15" operator="containsText" text="НЕОДНОРОДНЫЕ">
      <formula>NOT(ISERROR(SEARCH("НЕОДНОРОДНЫЕ",L22)))</formula>
    </cfRule>
  </conditionalFormatting>
  <conditionalFormatting sqref="L25">
    <cfRule type="containsText" dxfId="17" priority="10" operator="containsText" text="НЕ">
      <formula>NOT(ISERROR(SEARCH("НЕ",L25)))</formula>
    </cfRule>
    <cfRule type="containsText" dxfId="16" priority="11" operator="containsText" text="ОДНОРОДНЫЕ">
      <formula>NOT(ISERROR(SEARCH("ОДНОРОДНЫЕ",L25)))</formula>
    </cfRule>
    <cfRule type="containsText" dxfId="15" priority="12" operator="containsText" text="НЕОДНОРОДНЫЕ">
      <formula>NOT(ISERROR(SEARCH("НЕОДНОРОДНЫЕ",L25)))</formula>
    </cfRule>
  </conditionalFormatting>
  <conditionalFormatting sqref="L25">
    <cfRule type="containsText" dxfId="14" priority="7" operator="containsText" text="НЕОДНОРОДНЫЕ">
      <formula>NOT(ISERROR(SEARCH("НЕОДНОРОДНЫЕ",L25)))</formula>
    </cfRule>
    <cfRule type="containsText" dxfId="13" priority="8" operator="containsText" text="ОДНОРОДНЫЕ">
      <formula>NOT(ISERROR(SEARCH("ОДНОРОДНЫЕ",L25)))</formula>
    </cfRule>
    <cfRule type="containsText" dxfId="12" priority="9" operator="containsText" text="НЕОДНОРОДНЫЕ">
      <formula>NOT(ISERROR(SEARCH("НЕОДНОРОДНЫЕ",L25)))</formula>
    </cfRule>
  </conditionalFormatting>
  <conditionalFormatting sqref="L24">
    <cfRule type="containsText" dxfId="11" priority="4" operator="containsText" text="НЕ">
      <formula>NOT(ISERROR(SEARCH("НЕ",L24)))</formula>
    </cfRule>
    <cfRule type="containsText" dxfId="10" priority="5" operator="containsText" text="ОДНОРОДНЫЕ">
      <formula>NOT(ISERROR(SEARCH("ОДНОРОДНЫЕ",L24)))</formula>
    </cfRule>
    <cfRule type="containsText" dxfId="9" priority="6" operator="containsText" text="НЕОДНОРОДНЫЕ">
      <formula>NOT(ISERROR(SEARCH("НЕОДНОРОДНЫЕ",L24)))</formula>
    </cfRule>
  </conditionalFormatting>
  <conditionalFormatting sqref="L24">
    <cfRule type="containsText" dxfId="5" priority="1" operator="containsText" text="НЕОДНОРОДНЫЕ">
      <formula>NOT(ISERROR(SEARCH("НЕОДНОРОДНЫЕ",L24)))</formula>
    </cfRule>
    <cfRule type="containsText" dxfId="4" priority="2" operator="containsText" text="ОДНОРОДНЫЕ">
      <formula>NOT(ISERROR(SEARCH("ОДНОРОДНЫЕ",L24)))</formula>
    </cfRule>
    <cfRule type="containsText" dxfId="3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2024-12-03T14:00:00Z</dcterms:modified>
</cp:coreProperties>
</file>