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J21" i="1"/>
  <c r="O21" i="1" s="1"/>
  <c r="L21" i="1" l="1"/>
  <c r="M21" i="1" s="1"/>
  <c r="N21" i="1" s="1"/>
  <c r="K21" i="1"/>
  <c r="J20" i="1"/>
  <c r="J22" i="1"/>
  <c r="G23" i="1" l="1"/>
  <c r="F23" i="1" l="1"/>
  <c r="E23" i="1"/>
  <c r="L25" i="1" l="1"/>
  <c r="K25" i="1"/>
  <c r="J25" i="1"/>
  <c r="O25" i="1" s="1"/>
  <c r="L28" i="1"/>
  <c r="K28" i="1"/>
  <c r="J28" i="1"/>
  <c r="O28" i="1" s="1"/>
  <c r="L27" i="1"/>
  <c r="K27" i="1"/>
  <c r="J27" i="1"/>
  <c r="L22" i="1"/>
  <c r="K22" i="1"/>
  <c r="O22" i="1"/>
  <c r="L26" i="1"/>
  <c r="K26" i="1"/>
  <c r="J26" i="1"/>
  <c r="O26" i="1" s="1"/>
  <c r="O20" i="1"/>
  <c r="K20" i="1"/>
  <c r="L20" i="1"/>
  <c r="J24" i="1"/>
  <c r="O24" i="1" s="1"/>
  <c r="L24" i="1"/>
  <c r="K24" i="1"/>
  <c r="M25" i="1" l="1"/>
  <c r="N25" i="1" s="1"/>
  <c r="M27" i="1"/>
  <c r="N27" i="1" s="1"/>
  <c r="M22" i="1"/>
  <c r="N22" i="1" s="1"/>
  <c r="M28" i="1"/>
  <c r="N28" i="1" s="1"/>
  <c r="O27" i="1"/>
  <c r="M20" i="1"/>
  <c r="N20" i="1" s="1"/>
  <c r="M26" i="1"/>
  <c r="N26" i="1" s="1"/>
  <c r="M24" i="1"/>
  <c r="N24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<sst xmlns="http://schemas.openxmlformats.org/spreadsheetml/2006/main" count="47" uniqueCount="41">
  <si>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</si>
  <si>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</si>
  <si>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</si>
  <si>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</si>
  <si>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</si>
  <si>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</si>
  <si>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</si>
  <si>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</si>
  <si>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</si>
  <si>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</si>
  <si>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</si>
  <si>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</si>
  <si>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</si>
  <si>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</si>
  <si>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</si>
  <si>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</si>
  <si>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</si>
  <si>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</si>
  <si>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</si>
  <si>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</si>
  <si>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</si>
  <si>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</si>
  <si>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</si>
  <si>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</si>
  <si>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</si>
  <si>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усл.ед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</si>
  <si>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</si>
  <si>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</si>
  <si>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</si>
  <si>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</si>
  <si>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</si>
  <si>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</si>
  <si>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231-24</t>
  </si>
  <si>
    <t>Техническое обслуживание механического оборудования</t>
  </si>
  <si>
    <t>Техническое обслуживание теплового оборудования - пищеварочные и жарочные тепловые аппараты</t>
  </si>
  <si>
    <t>Техническое обслуживание холодильного оборудования</t>
  </si>
  <si>
    <t>КП вх.2970 от 26.11.2024</t>
  </si>
  <si>
    <t>КП вх.2971 от 26.11.2024</t>
  </si>
  <si>
    <t>КП вх.2969 от 26.11.2024</t>
  </si>
  <si>
    <t>Начальная (максимальная) цена договора устанавливается в размере 210719,28 руб. (двести десять тысяч семьсот девятнадцать рублей двадцать восемь копеек)</t>
  </si>
  <si>
    <t>на оказание услуг по техническому обслуживанию технологического и холодильного оборудования пищеблока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</si>
</sst>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5" zoomScaleNormal="85" zoomScaleSheetLayoutView="87" zoomScalePageLayoutView="70" workbookViewId="0">
      <selection activeCell="U11" sqref="U11"/>
    </sheetView>
  </sheetViews>
  <sheetFormatPr defaultRowHeight="15" x14ac:dyDescent="0.25"/>
  <cols>
    <col min="1" max="1" width="9.140625" style="9"/>
    <col min="2" max="2" width="28.7109375" style="9" customWidth="1"/>
    <col min="3" max="4" width="9.140625" style="9"/>
    <col min="5" max="7" width="17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18.28515625" style="9" customWidth="1"/>
    <col min="15" max="15" width="13.28515625" style="1" customWidth="1"/>
    <col min="16" max="16" width="9.140625" style="9"/>
    <col min="17" max="17" width="9.7109375" style="9" bestFit="1" customWidth="1"/>
    <col min="18" max="16384" width="9.140625" style="9"/>
  </cols>
  <sheetData>
    <row r="1" spans="2:15" x14ac:dyDescent="0.25">
      <c r="O1" s="11" t="s">
        <v>28</v>
      </c>
    </row>
    <row r="2" spans="2:15" ht="14.45" customHeight="1" x14ac:dyDescent="0.25">
      <c r="O2" s="11" t="s">
        <v>29</v>
      </c>
    </row>
    <row r="3" spans="2:15" x14ac:dyDescent="0.25">
      <c r="O3" s="11" t="s">
        <v>40</v>
      </c>
    </row>
    <row r="4" spans="2:15" ht="14.45" customHeight="1" x14ac:dyDescent="0.25">
      <c r="O4" s="11" t="s">
        <v>31</v>
      </c>
    </row>
    <row r="5" spans="2:15" ht="14.45" customHeight="1" x14ac:dyDescent="0.25">
      <c r="O5" s="11" t="s">
        <v>30</v>
      </c>
    </row>
    <row r="6" spans="2:15" ht="14.45" customHeight="1" x14ac:dyDescent="0.25">
      <c r="O6" s="12" t="s">
        <v>32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8" t="s">
        <v>20</v>
      </c>
      <c r="M12" s="28"/>
      <c r="O12" s="1" t="s">
        <v>18</v>
      </c>
    </row>
    <row r="14" spans="2:15" x14ac:dyDescent="0.25"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2:15" hidden="1" x14ac:dyDescent="0.25"/>
    <row r="17" spans="1:17" ht="42.75" customHeight="1" x14ac:dyDescent="0.25">
      <c r="A17" s="31" t="s">
        <v>14</v>
      </c>
      <c r="B17" s="32"/>
      <c r="C17" s="33">
        <f>SUM(O20:O22)</f>
        <v>210719.28000000003</v>
      </c>
      <c r="D17" s="32"/>
      <c r="E17" s="7" t="s">
        <v>36</v>
      </c>
      <c r="F17" s="7" t="s">
        <v>37</v>
      </c>
      <c r="G17" s="7" t="s">
        <v>38</v>
      </c>
      <c r="H17" s="4"/>
      <c r="I17" s="10"/>
      <c r="J17" s="10"/>
      <c r="K17" s="8"/>
      <c r="L17" s="8"/>
      <c r="M17" s="8"/>
      <c r="N17" s="8"/>
      <c r="O17" s="10"/>
    </row>
    <row r="18" spans="1:17" ht="30" customHeight="1" x14ac:dyDescent="0.25">
      <c r="A18" s="26" t="s">
        <v>0</v>
      </c>
      <c r="B18" s="26" t="s">
        <v>1</v>
      </c>
      <c r="C18" s="26" t="s">
        <v>2</v>
      </c>
      <c r="D18" s="26"/>
      <c r="E18" s="10" t="s">
        <v>5</v>
      </c>
      <c r="F18" s="10" t="s">
        <v>7</v>
      </c>
      <c r="G18" s="10" t="s">
        <v>8</v>
      </c>
      <c r="H18" s="10" t="s">
        <v>22</v>
      </c>
      <c r="I18" s="10" t="s">
        <v>23</v>
      </c>
      <c r="J18" s="34" t="s">
        <v>15</v>
      </c>
      <c r="K18" s="26" t="s">
        <v>11</v>
      </c>
      <c r="L18" s="26" t="s">
        <v>12</v>
      </c>
      <c r="M18" s="26" t="s">
        <v>13</v>
      </c>
      <c r="N18" s="26" t="s">
        <v>9</v>
      </c>
      <c r="O18" s="30" t="s">
        <v>10</v>
      </c>
    </row>
    <row r="19" spans="1:17" ht="30" x14ac:dyDescent="0.25">
      <c r="A19" s="26"/>
      <c r="B19" s="36"/>
      <c r="C19" s="6" t="s">
        <v>3</v>
      </c>
      <c r="D19" s="6" t="s">
        <v>4</v>
      </c>
      <c r="E19" s="10" t="s">
        <v>6</v>
      </c>
      <c r="F19" s="10" t="s">
        <v>6</v>
      </c>
      <c r="G19" s="10" t="s">
        <v>6</v>
      </c>
      <c r="H19" s="10" t="s">
        <v>6</v>
      </c>
      <c r="I19" s="10" t="s">
        <v>6</v>
      </c>
      <c r="J19" s="35"/>
      <c r="K19" s="26"/>
      <c r="L19" s="26"/>
      <c r="M19" s="26"/>
      <c r="N19" s="26"/>
      <c r="O19" s="30"/>
    </row>
    <row r="20" spans="1:17" ht="48.75" customHeight="1" x14ac:dyDescent="0.25">
      <c r="A20" s="16">
        <v>1</v>
      </c>
      <c r="B20" s="22" t="s">
        <v>33</v>
      </c>
      <c r="C20" s="17" t="s">
        <v>25</v>
      </c>
      <c r="D20" s="23">
        <v>84</v>
      </c>
      <c r="E20" s="18">
        <v>550</v>
      </c>
      <c r="F20" s="10">
        <v>520</v>
      </c>
      <c r="G20" s="10">
        <v>562.5</v>
      </c>
      <c r="H20" s="10"/>
      <c r="I20" s="10"/>
      <c r="J20" s="10">
        <f>ROUND(AVERAGE(E20:I20),2)</f>
        <v>544.16999999999996</v>
      </c>
      <c r="K20" s="8">
        <f>COUNT(E20:I20)</f>
        <v>3</v>
      </c>
      <c r="L20" s="8">
        <f>STDEV(E20:I20)</f>
        <v>21.842237370135258</v>
      </c>
      <c r="M20" s="8">
        <f>L20/J20*100</f>
        <v>4.013862831492963</v>
      </c>
      <c r="N20" s="8" t="str">
        <f>IF(M20&lt;33,"ОДНОРОДНЫЕ","НЕОДНОРОДНЫЕ")</f>
        <v>ОДНОРОДНЫЕ</v>
      </c>
      <c r="O20" s="10">
        <f>D20*J20</f>
        <v>45710.28</v>
      </c>
    </row>
    <row r="21" spans="1:17" s="14" customFormat="1" ht="64.5" customHeight="1" x14ac:dyDescent="0.25">
      <c r="A21" s="16">
        <v>2</v>
      </c>
      <c r="B21" s="22" t="s">
        <v>34</v>
      </c>
      <c r="C21" s="17" t="s">
        <v>25</v>
      </c>
      <c r="D21" s="23">
        <v>192</v>
      </c>
      <c r="E21" s="18">
        <v>550</v>
      </c>
      <c r="F21" s="15">
        <v>570</v>
      </c>
      <c r="G21" s="15">
        <v>562.5</v>
      </c>
      <c r="H21" s="15"/>
      <c r="I21" s="15"/>
      <c r="J21" s="15">
        <f>ROUND(AVERAGE(E21:I21),2)</f>
        <v>560.83000000000004</v>
      </c>
      <c r="K21" s="17">
        <f t="shared" ref="K21" si="0">COUNT(E21:I21)</f>
        <v>3</v>
      </c>
      <c r="L21" s="17">
        <f t="shared" ref="L21" si="1">STDEV(E21:I21)</f>
        <v>10.103629710818451</v>
      </c>
      <c r="M21" s="17">
        <f t="shared" ref="M21" si="2">L21/J21*100</f>
        <v>1.801549437586871</v>
      </c>
      <c r="N21" s="17" t="str">
        <f t="shared" ref="N21" si="3">IF(M21&lt;33,"ОДНОРОДНЫЕ","НЕОДНОРОДНЫЕ")</f>
        <v>ОДНОРОДНЫЕ</v>
      </c>
      <c r="O21" s="15">
        <f t="shared" ref="O21" si="4">D21*J21</f>
        <v>107679.36000000002</v>
      </c>
      <c r="Q21" s="25"/>
    </row>
    <row r="22" spans="1:17" ht="48" customHeight="1" x14ac:dyDescent="0.25">
      <c r="A22" s="16">
        <v>3</v>
      </c>
      <c r="B22" s="22" t="s">
        <v>35</v>
      </c>
      <c r="C22" s="17" t="s">
        <v>25</v>
      </c>
      <c r="D22" s="23">
        <v>108</v>
      </c>
      <c r="E22" s="18">
        <v>550</v>
      </c>
      <c r="F22" s="10">
        <v>480</v>
      </c>
      <c r="G22" s="15">
        <v>562.5</v>
      </c>
      <c r="H22" s="10"/>
      <c r="I22" s="10"/>
      <c r="J22" s="10">
        <f>ROUND(AVERAGE(E22:I22),2)</f>
        <v>530.83000000000004</v>
      </c>
      <c r="K22" s="8">
        <f t="shared" ref="K22" si="5">COUNT(E22:I22)</f>
        <v>3</v>
      </c>
      <c r="L22" s="8">
        <f t="shared" ref="L22" si="6">STDEV(E22:I22)</f>
        <v>44.464405239846997</v>
      </c>
      <c r="M22" s="8">
        <f t="shared" ref="M22" si="7">L22/J22*100</f>
        <v>8.3763926755923723</v>
      </c>
      <c r="N22" s="8" t="str">
        <f t="shared" ref="N22" si="8">IF(M22&lt;33,"ОДНОРОДНЫЕ","НЕОДНОРОДНЫЕ")</f>
        <v>ОДНОРОДНЫЕ</v>
      </c>
      <c r="O22" s="10">
        <f t="shared" ref="O22" si="9">D22*J22</f>
        <v>57329.640000000007</v>
      </c>
    </row>
    <row r="23" spans="1:17" x14ac:dyDescent="0.25">
      <c r="A23" s="8"/>
      <c r="B23" s="19" t="s">
        <v>26</v>
      </c>
      <c r="C23" s="20"/>
      <c r="D23" s="21"/>
      <c r="E23" s="10">
        <f>SUMPRODUCT(D20:D22,E20:E22)</f>
        <v>211200</v>
      </c>
      <c r="F23" s="10">
        <f>SUMPRODUCT(D20:D22,F20:F22)</f>
        <v>204960</v>
      </c>
      <c r="G23" s="10">
        <f>SUMPRODUCT(G20:G22,D20:D22)</f>
        <v>216000</v>
      </c>
      <c r="H23" s="10"/>
      <c r="I23" s="10"/>
      <c r="J23" s="10"/>
      <c r="K23" s="8"/>
      <c r="L23" s="8"/>
      <c r="M23" s="8"/>
      <c r="N23" s="8"/>
      <c r="O23" s="10"/>
    </row>
    <row r="24" spans="1:17" hidden="1" x14ac:dyDescent="0.25">
      <c r="A24" s="8">
        <v>5</v>
      </c>
      <c r="B24" s="13"/>
      <c r="C24" s="8"/>
      <c r="D24" s="5"/>
      <c r="E24" s="10"/>
      <c r="F24" s="10"/>
      <c r="G24" s="10"/>
      <c r="H24" s="10"/>
      <c r="I24" s="10"/>
      <c r="J24" s="10" t="e">
        <f t="shared" ref="J24:J26" si="10">AVERAGE(E24:I24)</f>
        <v>#DIV/0!</v>
      </c>
      <c r="K24" s="8">
        <f t="shared" ref="K24:K26" si="11">COUNT(E24:I24)</f>
        <v>0</v>
      </c>
      <c r="L24" s="8" t="e">
        <f t="shared" ref="L24:L26" si="12">STDEV(E24:I24)</f>
        <v>#DIV/0!</v>
      </c>
      <c r="M24" s="8" t="e">
        <f t="shared" ref="M24:M26" si="13">L24/J24*100</f>
        <v>#DIV/0!</v>
      </c>
      <c r="N24" s="8" t="e">
        <f t="shared" ref="N24:N26" si="14">IF(M24&lt;33,"ОДНОРОДНЫЕ","НЕОДНОРОДНЫЕ")</f>
        <v>#DIV/0!</v>
      </c>
      <c r="O24" s="10" t="e">
        <f t="shared" ref="O24:O26" si="15">D24*J24</f>
        <v>#DIV/0!</v>
      </c>
    </row>
    <row r="25" spans="1:17" hidden="1" x14ac:dyDescent="0.25">
      <c r="A25" s="8">
        <v>6</v>
      </c>
      <c r="B25" s="13"/>
      <c r="C25" s="8"/>
      <c r="D25" s="5"/>
      <c r="E25" s="10"/>
      <c r="F25" s="10"/>
      <c r="G25" s="10"/>
      <c r="H25" s="10"/>
      <c r="I25" s="10"/>
      <c r="J25" s="10" t="e">
        <f t="shared" ref="J25" si="16">AVERAGE(E25:I25)</f>
        <v>#DIV/0!</v>
      </c>
      <c r="K25" s="8">
        <f t="shared" ref="K25" si="17">COUNT(E25:I25)</f>
        <v>0</v>
      </c>
      <c r="L25" s="8" t="e">
        <f t="shared" ref="L25" si="18">STDEV(E25:I25)</f>
        <v>#DIV/0!</v>
      </c>
      <c r="M25" s="8" t="e">
        <f t="shared" ref="M25" si="19">L25/J25*100</f>
        <v>#DIV/0!</v>
      </c>
      <c r="N25" s="8" t="e">
        <f t="shared" ref="N25" si="20">IF(M25&lt;33,"ОДНОРОДНЫЕ","НЕОДНОРОДНЫЕ")</f>
        <v>#DIV/0!</v>
      </c>
      <c r="O25" s="10" t="e">
        <f t="shared" ref="O25" si="21">D25*J25</f>
        <v>#DIV/0!</v>
      </c>
    </row>
    <row r="26" spans="1:17" hidden="1" x14ac:dyDescent="0.25">
      <c r="A26" s="8">
        <v>7</v>
      </c>
      <c r="B26" s="13"/>
      <c r="C26" s="8"/>
      <c r="D26" s="5"/>
      <c r="E26" s="10"/>
      <c r="F26" s="10"/>
      <c r="G26" s="10"/>
      <c r="H26" s="10"/>
      <c r="I26" s="10"/>
      <c r="J26" s="10" t="e">
        <f t="shared" si="10"/>
        <v>#DIV/0!</v>
      </c>
      <c r="K26" s="8">
        <f t="shared" si="11"/>
        <v>0</v>
      </c>
      <c r="L26" s="8" t="e">
        <f t="shared" si="12"/>
        <v>#DIV/0!</v>
      </c>
      <c r="M26" s="8" t="e">
        <f t="shared" si="13"/>
        <v>#DIV/0!</v>
      </c>
      <c r="N26" s="8" t="e">
        <f t="shared" si="14"/>
        <v>#DIV/0!</v>
      </c>
      <c r="O26" s="10" t="e">
        <f t="shared" si="15"/>
        <v>#DIV/0!</v>
      </c>
    </row>
    <row r="27" spans="1:17" ht="16.149999999999999" hidden="1" customHeight="1" x14ac:dyDescent="0.25">
      <c r="A27" s="8">
        <v>8</v>
      </c>
      <c r="B27" s="13"/>
      <c r="C27" s="8"/>
      <c r="D27" s="5"/>
      <c r="E27" s="10"/>
      <c r="F27" s="10"/>
      <c r="G27" s="10"/>
      <c r="H27" s="10"/>
      <c r="I27" s="10"/>
      <c r="J27" s="10" t="e">
        <f t="shared" ref="J27:J28" si="22">AVERAGE(E27:I27)</f>
        <v>#DIV/0!</v>
      </c>
      <c r="K27" s="8">
        <f t="shared" ref="K27:K28" si="23">COUNT(E27:I27)</f>
        <v>0</v>
      </c>
      <c r="L27" s="8" t="e">
        <f t="shared" ref="L27:L28" si="24">STDEV(E27:I27)</f>
        <v>#DIV/0!</v>
      </c>
      <c r="M27" s="8" t="e">
        <f t="shared" ref="M27:M28" si="25">L27/J27*100</f>
        <v>#DIV/0!</v>
      </c>
      <c r="N27" s="8" t="e">
        <f t="shared" ref="N27:N28" si="26">IF(M27&lt;33,"ОДНОРОДНЫЕ","НЕОДНОРОДНЫЕ")</f>
        <v>#DIV/0!</v>
      </c>
      <c r="O27" s="10" t="e">
        <f t="shared" ref="O27:O28" si="27">D27*J27</f>
        <v>#DIV/0!</v>
      </c>
    </row>
    <row r="28" spans="1:17" ht="14.45" hidden="1" customHeight="1" x14ac:dyDescent="0.25">
      <c r="A28" s="6">
        <v>9</v>
      </c>
      <c r="B28" s="13"/>
      <c r="C28" s="8"/>
      <c r="D28" s="5"/>
      <c r="E28" s="10"/>
      <c r="F28" s="10"/>
      <c r="G28" s="10"/>
      <c r="H28" s="10"/>
      <c r="I28" s="10"/>
      <c r="J28" s="10" t="e">
        <f t="shared" si="22"/>
        <v>#DIV/0!</v>
      </c>
      <c r="K28" s="8">
        <f t="shared" si="23"/>
        <v>0</v>
      </c>
      <c r="L28" s="8" t="e">
        <f t="shared" si="24"/>
        <v>#DIV/0!</v>
      </c>
      <c r="M28" s="8" t="e">
        <f t="shared" si="25"/>
        <v>#DIV/0!</v>
      </c>
      <c r="N28" s="8" t="e">
        <f t="shared" si="26"/>
        <v>#DIV/0!</v>
      </c>
      <c r="O28" s="10" t="e">
        <f t="shared" si="27"/>
        <v>#DIV/0!</v>
      </c>
    </row>
    <row r="30" spans="1:17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7" ht="35.25" customHeight="1" x14ac:dyDescent="0.25">
      <c r="A31" s="29" t="s">
        <v>24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7" ht="1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s="24" customFormat="1" x14ac:dyDescent="0.25">
      <c r="A33" s="27" t="s">
        <v>39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17">
    <mergeCell ref="B18:B19"/>
    <mergeCell ref="C18:D18"/>
    <mergeCell ref="A33:O33"/>
    <mergeCell ref="L12:M12"/>
    <mergeCell ref="B14:N14"/>
    <mergeCell ref="A30:O30"/>
    <mergeCell ref="A31:O31"/>
    <mergeCell ref="A32:O32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 N26:N28 N20 N22">
    <cfRule type="containsText" dxfId="23" priority="34" operator="containsText" text="НЕ">
      <formula>NOT(ISERROR(SEARCH("НЕ",N20)))</formula>
    </cfRule>
    <cfRule type="containsText" dxfId="22" priority="35" operator="containsText" text="ОДНОРОДНЫЕ">
      <formula>NOT(ISERROR(SEARCH("ОДНОРОДНЫЕ",N20)))</formula>
    </cfRule>
    <cfRule type="containsText" dxfId="21" priority="36" operator="containsText" text="НЕОДНОРОДНЫЕ">
      <formula>NOT(ISERROR(SEARCH("НЕОДНОРОДНЫЕ",N20)))</formula>
    </cfRule>
  </conditionalFormatting>
  <conditionalFormatting sqref="N24 N26:N28 N20 N22">
    <cfRule type="containsText" dxfId="20" priority="31" operator="containsText" text="НЕОДНОРОДНЫЕ">
      <formula>NOT(ISERROR(SEARCH("НЕОДНОРОДНЫЕ",N20)))</formula>
    </cfRule>
    <cfRule type="containsText" dxfId="19" priority="32" operator="containsText" text="ОДНОРОДНЫЕ">
      <formula>NOT(ISERROR(SEARCH("ОДНОРОДНЫЕ",N20)))</formula>
    </cfRule>
    <cfRule type="containsText" dxfId="18" priority="33" operator="containsText" text="НЕОДНОРОДНЫЕ">
      <formula>NOT(ISERROR(SEARCH("НЕОДНОРОДНЫЕ",N20)))</formula>
    </cfRule>
  </conditionalFormatting>
  <conditionalFormatting sqref="N23">
    <cfRule type="containsText" dxfId="17" priority="22" operator="containsText" text="НЕ">
      <formula>NOT(ISERROR(SEARCH("НЕ",N23)))</formula>
    </cfRule>
    <cfRule type="containsText" dxfId="16" priority="23" operator="containsText" text="ОДНОРОДНЫЕ">
      <formula>NOT(ISERROR(SEARCH("ОДНОРОДНЫЕ",N23)))</formula>
    </cfRule>
    <cfRule type="containsText" dxfId="15" priority="24" operator="containsText" text="НЕОДНОРОДНЫЕ">
      <formula>NOT(ISERROR(SEARCH("НЕОДНОРОДНЫЕ",N23)))</formula>
    </cfRule>
  </conditionalFormatting>
  <conditionalFormatting sqref="N23">
    <cfRule type="containsText" dxfId="14" priority="19" operator="containsText" text="НЕОДНОРОДНЫЕ">
      <formula>NOT(ISERROR(SEARCH("НЕОДНОРОДНЫЕ",N23)))</formula>
    </cfRule>
    <cfRule type="containsText" dxfId="13" priority="20" operator="containsText" text="ОДНОРОДНЫЕ">
      <formula>NOT(ISERROR(SEARCH("ОДНОРОДНЫЕ",N23)))</formula>
    </cfRule>
    <cfRule type="containsText" dxfId="12" priority="21" operator="containsText" text="НЕОДНОРОДНЫЕ">
      <formula>NOT(ISERROR(SEARCH("НЕОДНОРОДНЫЕ",N23)))</formula>
    </cfRule>
  </conditionalFormatting>
  <conditionalFormatting sqref="N25">
    <cfRule type="containsText" dxfId="11" priority="16" operator="containsText" text="НЕ">
      <formula>NOT(ISERROR(SEARCH("НЕ",N25)))</formula>
    </cfRule>
    <cfRule type="containsText" dxfId="10" priority="17" operator="containsText" text="ОДНОРОДНЫЕ">
      <formula>NOT(ISERROR(SEARCH("ОДНОРОДНЫЕ",N25)))</formula>
    </cfRule>
    <cfRule type="containsText" dxfId="9" priority="18" operator="containsText" text="НЕОДНОРОДНЫЕ">
      <formula>NOT(ISERROR(SEARCH("НЕОДНОРОДНЫЕ",N25)))</formula>
    </cfRule>
  </conditionalFormatting>
  <conditionalFormatting sqref="N25">
    <cfRule type="containsText" dxfId="8" priority="13" operator="containsText" text="НЕОДНОРОДНЫЕ">
      <formula>NOT(ISERROR(SEARCH("НЕОДНОРОДНЫЕ",N25)))</formula>
    </cfRule>
    <cfRule type="containsText" dxfId="7" priority="14" operator="containsText" text="ОДНОРОДНЫЕ">
      <formula>NOT(ISERROR(SEARCH("ОДНОРОДНЫЕ",N25)))</formula>
    </cfRule>
    <cfRule type="containsText" dxfId="6" priority="15" operator="containsText" text="НЕОДНОРОДНЫЕ">
      <formula>NOT(ISERROR(SEARCH("НЕОДНОРОДНЫЕ",N25)))</formula>
    </cfRule>
  </conditionalFormatting>
  <conditionalFormatting sqref="N21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2024-12-06T11:55:17Z</dcterms:modified>
</cp:coreProperties>
</file>