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4" i="1" l="1"/>
  <c r="I24" i="1"/>
  <c r="H24" i="1"/>
  <c r="M24" i="1" s="1"/>
  <c r="K24" i="1" l="1"/>
  <c r="L24" i="1" s="1"/>
  <c r="E26" i="1"/>
  <c r="J22" i="1" l="1"/>
  <c r="I22" i="1"/>
  <c r="H22" i="1"/>
  <c r="M22" i="1" s="1"/>
  <c r="J25" i="1"/>
  <c r="I25" i="1"/>
  <c r="H25" i="1"/>
  <c r="M25" i="1" s="1"/>
  <c r="J23" i="1"/>
  <c r="I23" i="1"/>
  <c r="H23" i="1"/>
  <c r="M23" i="1" s="1"/>
  <c r="J21" i="1"/>
  <c r="I21" i="1"/>
  <c r="H21" i="1"/>
  <c r="M21" i="1" s="1"/>
  <c r="K22" i="1" l="1"/>
  <c r="L22" i="1" s="1"/>
  <c r="K23" i="1"/>
  <c r="L23" i="1" s="1"/>
  <c r="K21" i="1"/>
  <c r="L21" i="1" s="1"/>
  <c r="K25" i="1"/>
  <c r="L25" i="1" s="1"/>
  <c r="H20" i="1"/>
  <c r="M20" i="1" l="1"/>
  <c r="I20" i="1"/>
  <c r="J20" i="1"/>
  <c r="G26" i="1"/>
  <c r="F26" i="1"/>
  <c r="M26" i="1" l="1"/>
  <c r="C17" i="1" s="1"/>
  <c r="K20" i="1"/>
  <c r="L20" i="1" s="1"/>
</calcChain>
</file>

<file path=xl/sharedStrings.xml><?xml version="1.0" encoding="utf-8"?>
<sst xmlns="http://schemas.openxmlformats.org/spreadsheetml/2006/main" count="48" uniqueCount="42">
  <si>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</si>
  <si>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</si>
  <si>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</si>
  <si>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</si>
  <si>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</si>
  <si>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</si>
  <si>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</si>
  <si>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</si>
  <si>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</si>
  <si>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</si>
  <si>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</si>
  <si>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</si>
  <si>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</si>
  <si>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</si>
  <si>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</si>
  <si>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</si>
  <si>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</si>
  <si>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</si>
  <si>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</si>
  <si>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</si>
  <si>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</si>
  <si>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</si>
  <si>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</si>
  <si>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</si>
  <si>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</si>
  <si>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</si>
  <si>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</si>
  <si>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</si>
  <si>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227-24</t>
  </si>
  <si>
    <t>Набор реагентов для определения активированного парциального тромбопластинового времени</t>
  </si>
  <si>
    <t>Набор реагентов для определения концентрации фибриногена</t>
  </si>
  <si>
    <t>Реагент  для определения протромбинового времени (Техпластин-тест)</t>
  </si>
  <si>
    <t>Калибровочная плазма (АК калибратор)</t>
  </si>
  <si>
    <t>Набор калибраторов для определения концентрации фибриногена  (Фибриноген-калибратор)</t>
  </si>
  <si>
    <t>Кювета одноразовая</t>
  </si>
  <si>
    <t>набор</t>
  </si>
  <si>
    <t>штука</t>
  </si>
  <si>
    <t>на поставку реагентов и расходных материалов для автоматического коагулометра АК-37</t>
  </si>
  <si>
    <t>Начальная (максимальная) цена договора устанавливается в размере 2 155 866,67 руб. (два миллиона сто пятьдесят пять тысяч восемьсот шестьдесят шесть рублей шестьдесят семь копеек)</t>
  </si>
  <si>
    <t>КП вх. № 2944 от 25.11.2024</t>
  </si>
  <si>
    <t>КП вх. № 2943 от 25.11.2024</t>
  </si>
  <si>
    <t>КП вх. № 2942 от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</si>
</sst>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A7" zoomScale="70" zoomScaleNormal="70" zoomScalePageLayoutView="70" workbookViewId="0">
      <selection activeCell="G17" sqref="E17:G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10.85546875" style="14" bestFit="1" customWidth="1"/>
    <col min="15" max="15" width="11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40" t="s">
        <v>37</v>
      </c>
      <c r="F3" s="40"/>
      <c r="G3" s="40"/>
      <c r="H3" s="40"/>
      <c r="I3" s="40"/>
      <c r="J3" s="40"/>
      <c r="K3" s="40"/>
      <c r="L3" s="40"/>
      <c r="M3" s="40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28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4" t="s">
        <v>17</v>
      </c>
      <c r="K12" s="44"/>
      <c r="M12" s="1" t="s">
        <v>15</v>
      </c>
    </row>
    <row r="14" spans="2:13" x14ac:dyDescent="0.25">
      <c r="B14" s="44" t="s">
        <v>16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2:13" hidden="1" x14ac:dyDescent="0.25"/>
    <row r="17" spans="1:17" ht="54.6" customHeight="1" x14ac:dyDescent="0.25">
      <c r="A17" s="48" t="s">
        <v>11</v>
      </c>
      <c r="B17" s="49"/>
      <c r="C17" s="50">
        <f>M26</f>
        <v>2155866.67</v>
      </c>
      <c r="D17" s="51"/>
      <c r="E17" s="55" t="s">
        <v>39</v>
      </c>
      <c r="F17" s="55" t="s">
        <v>40</v>
      </c>
      <c r="G17" s="55" t="s">
        <v>41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39" t="s">
        <v>0</v>
      </c>
      <c r="B18" s="39" t="s">
        <v>1</v>
      </c>
      <c r="C18" s="39" t="s">
        <v>2</v>
      </c>
      <c r="D18" s="39"/>
      <c r="E18" s="22" t="s">
        <v>25</v>
      </c>
      <c r="F18" s="22" t="s">
        <v>26</v>
      </c>
      <c r="G18" s="22" t="s">
        <v>27</v>
      </c>
      <c r="H18" s="52" t="s">
        <v>12</v>
      </c>
      <c r="I18" s="39" t="s">
        <v>8</v>
      </c>
      <c r="J18" s="39" t="s">
        <v>9</v>
      </c>
      <c r="K18" s="39" t="s">
        <v>10</v>
      </c>
      <c r="L18" s="39" t="s">
        <v>6</v>
      </c>
      <c r="M18" s="47" t="s">
        <v>7</v>
      </c>
    </row>
    <row r="19" spans="1:17" x14ac:dyDescent="0.25">
      <c r="A19" s="54"/>
      <c r="B19" s="54"/>
      <c r="C19" s="13" t="s">
        <v>3</v>
      </c>
      <c r="D19" s="13" t="s">
        <v>4</v>
      </c>
      <c r="E19" s="16" t="s">
        <v>5</v>
      </c>
      <c r="F19" s="25" t="s">
        <v>5</v>
      </c>
      <c r="G19" s="15" t="s">
        <v>5</v>
      </c>
      <c r="H19" s="53"/>
      <c r="I19" s="39"/>
      <c r="J19" s="39"/>
      <c r="K19" s="39"/>
      <c r="L19" s="39"/>
      <c r="M19" s="47"/>
    </row>
    <row r="20" spans="1:17" s="18" customFormat="1" ht="45" x14ac:dyDescent="0.25">
      <c r="A20" s="4">
        <v>1</v>
      </c>
      <c r="B20" s="37" t="s">
        <v>29</v>
      </c>
      <c r="C20" s="34" t="s">
        <v>35</v>
      </c>
      <c r="D20" s="17">
        <v>35</v>
      </c>
      <c r="E20" s="29">
        <v>6490.2</v>
      </c>
      <c r="F20" s="24">
        <v>5900.2</v>
      </c>
      <c r="G20" s="19">
        <v>6195.2</v>
      </c>
      <c r="H20" s="19">
        <f>ROUND(AVERAGE(E20:G20),2)</f>
        <v>6195.2</v>
      </c>
      <c r="I20" s="21">
        <f t="shared" ref="I20" si="0" xml:space="preserve"> COUNT(E20:G20)</f>
        <v>3</v>
      </c>
      <c r="J20" s="21">
        <f t="shared" ref="J20" si="1">STDEV(E20:G20)</f>
        <v>295</v>
      </c>
      <c r="K20" s="21">
        <f t="shared" ref="K20" si="2">J20/H20*100</f>
        <v>4.761751033057851</v>
      </c>
      <c r="L20" s="21" t="str">
        <f t="shared" ref="L20" si="3">IF(K20&lt;33,"ОДНОРОДНЫЕ","НЕОДНОРОДНЫЕ")</f>
        <v>ОДНОРОДНЫЕ</v>
      </c>
      <c r="M20" s="19">
        <f t="shared" ref="M20" si="4">D20*H20</f>
        <v>216832</v>
      </c>
      <c r="P20" s="23"/>
      <c r="Q20" s="23"/>
    </row>
    <row r="21" spans="1:17" s="27" customFormat="1" ht="30" x14ac:dyDescent="0.25">
      <c r="A21" s="4">
        <v>2</v>
      </c>
      <c r="B21" s="37" t="s">
        <v>30</v>
      </c>
      <c r="C21" s="34" t="s">
        <v>35</v>
      </c>
      <c r="D21" s="17">
        <v>40</v>
      </c>
      <c r="E21" s="29">
        <v>17783.5</v>
      </c>
      <c r="F21" s="28">
        <v>16166.8</v>
      </c>
      <c r="G21" s="28">
        <v>16975.2</v>
      </c>
      <c r="H21" s="28">
        <f t="shared" ref="H21:H25" si="5">ROUND(AVERAGE(E21:G21),2)</f>
        <v>16975.169999999998</v>
      </c>
      <c r="I21" s="26">
        <f t="shared" ref="I21:I25" si="6" xml:space="preserve"> COUNT(E21:G21)</f>
        <v>3</v>
      </c>
      <c r="J21" s="26">
        <f t="shared" ref="J21:J25" si="7">STDEV(E21:G21)</f>
        <v>808.35000051545364</v>
      </c>
      <c r="K21" s="26">
        <f t="shared" ref="K21:K25" si="8">J21/H21*100</f>
        <v>4.7619552588601692</v>
      </c>
      <c r="L21" s="26" t="str">
        <f t="shared" ref="L21:L25" si="9">IF(K21&lt;33,"ОДНОРОДНЫЕ","НЕОДНОРОДНЫЕ")</f>
        <v>ОДНОРОДНЫЕ</v>
      </c>
      <c r="M21" s="28">
        <f t="shared" ref="M21:M25" si="10">D21*H21</f>
        <v>679006.79999999993</v>
      </c>
      <c r="O21" s="33"/>
    </row>
    <row r="22" spans="1:17" s="27" customFormat="1" ht="30" x14ac:dyDescent="0.25">
      <c r="A22" s="4">
        <v>3</v>
      </c>
      <c r="B22" s="37" t="s">
        <v>31</v>
      </c>
      <c r="C22" s="34" t="s">
        <v>35</v>
      </c>
      <c r="D22" s="17">
        <v>45</v>
      </c>
      <c r="E22" s="29">
        <v>8878.1</v>
      </c>
      <c r="F22" s="28">
        <v>8070.9</v>
      </c>
      <c r="G22" s="28">
        <v>8474.5</v>
      </c>
      <c r="H22" s="28">
        <f t="shared" ref="H22" si="11">ROUND(AVERAGE(E22:G22),2)</f>
        <v>8474.5</v>
      </c>
      <c r="I22" s="26">
        <f t="shared" ref="I22" si="12" xml:space="preserve"> COUNT(E22:G22)</f>
        <v>3</v>
      </c>
      <c r="J22" s="26">
        <f t="shared" ref="J22" si="13">STDEV(E22:G22)</f>
        <v>403.60000000000036</v>
      </c>
      <c r="K22" s="26">
        <f t="shared" ref="K22" si="14">J22/H22*100</f>
        <v>4.7625228627057687</v>
      </c>
      <c r="L22" s="26" t="str">
        <f t="shared" ref="L22" si="15">IF(K22&lt;33,"ОДНОРОДНЫЕ","НЕОДНОРОДНЫЕ")</f>
        <v>ОДНОРОДНЫЕ</v>
      </c>
      <c r="M22" s="28">
        <f t="shared" ref="M22" si="16">D22*H22</f>
        <v>381352.5</v>
      </c>
      <c r="O22" s="33"/>
    </row>
    <row r="23" spans="1:17" s="27" customFormat="1" x14ac:dyDescent="0.25">
      <c r="A23" s="4">
        <v>4</v>
      </c>
      <c r="B23" s="37" t="s">
        <v>32</v>
      </c>
      <c r="C23" s="34" t="s">
        <v>35</v>
      </c>
      <c r="D23" s="17">
        <v>1</v>
      </c>
      <c r="E23" s="29">
        <v>7339.7</v>
      </c>
      <c r="F23" s="28">
        <v>6672.4</v>
      </c>
      <c r="G23" s="28">
        <v>7006.1</v>
      </c>
      <c r="H23" s="28">
        <f t="shared" si="5"/>
        <v>7006.07</v>
      </c>
      <c r="I23" s="26">
        <f t="shared" si="6"/>
        <v>3</v>
      </c>
      <c r="J23" s="26">
        <f t="shared" si="7"/>
        <v>333.65000124881374</v>
      </c>
      <c r="K23" s="26">
        <f t="shared" si="8"/>
        <v>4.762298995711058</v>
      </c>
      <c r="L23" s="26" t="str">
        <f t="shared" si="9"/>
        <v>ОДНОРОДНЫЕ</v>
      </c>
      <c r="M23" s="28">
        <f t="shared" si="10"/>
        <v>7006.07</v>
      </c>
      <c r="O23" s="33"/>
    </row>
    <row r="24" spans="1:17" s="35" customFormat="1" ht="45" x14ac:dyDescent="0.25">
      <c r="A24" s="4">
        <v>5</v>
      </c>
      <c r="B24" s="37" t="s">
        <v>33</v>
      </c>
      <c r="C24" s="34" t="s">
        <v>35</v>
      </c>
      <c r="D24" s="17">
        <v>1</v>
      </c>
      <c r="E24" s="29">
        <v>23486.9</v>
      </c>
      <c r="F24" s="36">
        <v>21351.7</v>
      </c>
      <c r="G24" s="36">
        <v>22419.3</v>
      </c>
      <c r="H24" s="36">
        <f t="shared" ref="H24" si="17">ROUND(AVERAGE(E24:G24),2)</f>
        <v>22419.3</v>
      </c>
      <c r="I24" s="34">
        <f t="shared" ref="I24" si="18" xml:space="preserve"> COUNT(E24:G24)</f>
        <v>3</v>
      </c>
      <c r="J24" s="34">
        <f t="shared" ref="J24" si="19">STDEV(E24:G24)</f>
        <v>1067.6000000000004</v>
      </c>
      <c r="K24" s="34">
        <f t="shared" ref="K24" si="20">J24/H24*100</f>
        <v>4.7619684825128363</v>
      </c>
      <c r="L24" s="34" t="str">
        <f t="shared" ref="L24" si="21">IF(K24&lt;33,"ОДНОРОДНЫЕ","НЕОДНОРОДНЫЕ")</f>
        <v>ОДНОРОДНЫЕ</v>
      </c>
      <c r="M24" s="36">
        <f t="shared" ref="M24" si="22">D24*H24</f>
        <v>22419.3</v>
      </c>
    </row>
    <row r="25" spans="1:17" s="27" customFormat="1" x14ac:dyDescent="0.25">
      <c r="A25" s="4">
        <v>6</v>
      </c>
      <c r="B25" s="37" t="s">
        <v>34</v>
      </c>
      <c r="C25" s="34" t="s">
        <v>36</v>
      </c>
      <c r="D25" s="38">
        <v>25000</v>
      </c>
      <c r="E25" s="29">
        <v>35.6</v>
      </c>
      <c r="F25" s="28">
        <v>32.299999999999997</v>
      </c>
      <c r="G25" s="28">
        <v>34</v>
      </c>
      <c r="H25" s="28">
        <f t="shared" si="5"/>
        <v>33.97</v>
      </c>
      <c r="I25" s="26">
        <f t="shared" si="6"/>
        <v>3</v>
      </c>
      <c r="J25" s="26">
        <f t="shared" si="7"/>
        <v>1.650252505931544</v>
      </c>
      <c r="K25" s="26">
        <f t="shared" si="8"/>
        <v>4.8579702853445514</v>
      </c>
      <c r="L25" s="26" t="str">
        <f t="shared" si="9"/>
        <v>ОДНОРОДНЫЕ</v>
      </c>
      <c r="M25" s="28">
        <f t="shared" si="10"/>
        <v>849250</v>
      </c>
      <c r="O25" s="33"/>
    </row>
    <row r="26" spans="1:17" x14ac:dyDescent="0.25">
      <c r="A26" s="4"/>
      <c r="B26" s="30"/>
      <c r="C26" s="31"/>
      <c r="D26" s="32"/>
      <c r="E26" s="24">
        <f>SUMPRODUCT($D$20:$D$25,E20:E25)</f>
        <v>2258838.0999999996</v>
      </c>
      <c r="F26" s="24">
        <f>SUMPRODUCT($D$20:$D$25,F20:F25)</f>
        <v>2051893.5999999996</v>
      </c>
      <c r="G26" s="20">
        <f>SUMPRODUCT($D$20:$D$25,G20:G25)</f>
        <v>2156617.9000000004</v>
      </c>
      <c r="H26" s="15"/>
      <c r="I26" s="12"/>
      <c r="J26" s="12"/>
      <c r="K26" s="12"/>
      <c r="L26" s="12"/>
      <c r="M26" s="3">
        <f>SUM(M20:M25)</f>
        <v>2155866.67</v>
      </c>
      <c r="O26" s="9"/>
    </row>
    <row r="27" spans="1:17" x14ac:dyDescent="0.25">
      <c r="O27" s="9"/>
    </row>
    <row r="28" spans="1:17" x14ac:dyDescent="0.25">
      <c r="A28" s="45" t="s">
        <v>20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7" x14ac:dyDescent="0.25">
      <c r="A29" s="46" t="s">
        <v>19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7" ht="15" customHeight="1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O30" s="9"/>
    </row>
    <row r="31" spans="1:17" s="6" customFormat="1" x14ac:dyDescent="0.25">
      <c r="A31" s="41" t="s">
        <v>38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5"/>
      <c r="O31" s="5"/>
    </row>
    <row r="33" spans="10:12" x14ac:dyDescent="0.25">
      <c r="J33" s="9"/>
    </row>
    <row r="37" spans="10:12" x14ac:dyDescent="0.25">
      <c r="L37" s="9"/>
    </row>
    <row r="39" spans="10:12" x14ac:dyDescent="0.25">
      <c r="L39" s="9"/>
    </row>
  </sheetData>
  <mergeCells count="18">
    <mergeCell ref="A18:A19"/>
    <mergeCell ref="B18:B19"/>
    <mergeCell ref="C18:D18"/>
    <mergeCell ref="E3:M3"/>
    <mergeCell ref="A31:M31"/>
    <mergeCell ref="A30:M30"/>
    <mergeCell ref="J12:K12"/>
    <mergeCell ref="B14:L14"/>
    <mergeCell ref="A28:M28"/>
    <mergeCell ref="A29:M29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20 L26">
    <cfRule type="containsText" dxfId="23" priority="130" operator="containsText" text="НЕ">
      <formula>NOT(ISERROR(SEARCH("НЕ",L20)))</formula>
    </cfRule>
    <cfRule type="containsText" dxfId="22" priority="131" operator="containsText" text="ОДНОРОДНЫЕ">
      <formula>NOT(ISERROR(SEARCH("ОДНОРОДНЫЕ",L20)))</formula>
    </cfRule>
    <cfRule type="containsText" dxfId="21" priority="132" operator="containsText" text="НЕОДНОРОДНЫЕ">
      <formula>NOT(ISERROR(SEARCH("НЕОДНОРОДНЫЕ",L20)))</formula>
    </cfRule>
  </conditionalFormatting>
  <conditionalFormatting sqref="L20 L26">
    <cfRule type="containsText" dxfId="20" priority="127" operator="containsText" text="НЕОДНОРОДНЫЕ">
      <formula>NOT(ISERROR(SEARCH("НЕОДНОРОДНЫЕ",L20)))</formula>
    </cfRule>
    <cfRule type="containsText" dxfId="19" priority="128" operator="containsText" text="ОДНОРОДНЫЕ">
      <formula>NOT(ISERROR(SEARCH("ОДНОРОДНЫЕ",L20)))</formula>
    </cfRule>
    <cfRule type="containsText" dxfId="18" priority="129" operator="containsText" text="НЕОДНОРОДНЫЕ">
      <formula>NOT(ISERROR(SEARCH("НЕОДНОРОДНЫЕ",L20)))</formula>
    </cfRule>
  </conditionalFormatting>
  <conditionalFormatting sqref="L21 L23 L25">
    <cfRule type="containsText" dxfId="17" priority="16" operator="containsText" text="НЕ">
      <formula>NOT(ISERROR(SEARCH("НЕ",L21)))</formula>
    </cfRule>
    <cfRule type="containsText" dxfId="16" priority="17" operator="containsText" text="ОДНОРОДНЫЕ">
      <formula>NOT(ISERROR(SEARCH("ОДНОРОДНЫЕ",L21)))</formula>
    </cfRule>
    <cfRule type="containsText" dxfId="15" priority="18" operator="containsText" text="НЕОДНОРОДНЫЕ">
      <formula>NOT(ISERROR(SEARCH("НЕОДНОРОДНЫЕ",L21)))</formula>
    </cfRule>
  </conditionalFormatting>
  <conditionalFormatting sqref="L21 L23 L25">
    <cfRule type="containsText" dxfId="14" priority="13" operator="containsText" text="НЕОДНОРОДНЫЕ">
      <formula>NOT(ISERROR(SEARCH("НЕОДНОРОДНЫЕ",L21)))</formula>
    </cfRule>
    <cfRule type="containsText" dxfId="13" priority="14" operator="containsText" text="ОДНОРОДНЫЕ">
      <formula>NOT(ISERROR(SEARCH("ОДНОРОДНЫЕ",L21)))</formula>
    </cfRule>
    <cfRule type="containsText" dxfId="12" priority="15" operator="containsText" text="НЕОДНОРОДНЫЕ">
      <formula>NOT(ISERROR(SEARCH("НЕОДНОРОДНЫЕ",L21)))</formula>
    </cfRule>
  </conditionalFormatting>
  <conditionalFormatting sqref="L22">
    <cfRule type="containsText" dxfId="11" priority="10" operator="containsText" text="НЕ">
      <formula>NOT(ISERROR(SEARCH("НЕ",L22)))</formula>
    </cfRule>
    <cfRule type="containsText" dxfId="10" priority="11" operator="containsText" text="ОДНОРОДНЫЕ">
      <formula>NOT(ISERROR(SEARCH("ОДНОРОДНЫЕ",L22)))</formula>
    </cfRule>
    <cfRule type="containsText" dxfId="9" priority="12" operator="containsText" text="НЕОДНОРОДНЫЕ">
      <formula>NOT(ISERROR(SEARCH("НЕОДНОРОДНЫЕ",L22)))</formula>
    </cfRule>
  </conditionalFormatting>
  <conditionalFormatting sqref="L22">
    <cfRule type="containsText" dxfId="8" priority="7" operator="containsText" text="НЕОДНОРОДНЫЕ">
      <formula>NOT(ISERROR(SEARCH("НЕОДНОРОДНЫЕ",L22)))</formula>
    </cfRule>
    <cfRule type="containsText" dxfId="7" priority="8" operator="containsText" text="ОДНОРОДНЫЕ">
      <formula>NOT(ISERROR(SEARCH("ОДНОРОДНЫЕ",L22)))</formula>
    </cfRule>
    <cfRule type="containsText" dxfId="6" priority="9" operator="containsText" text="НЕОДНОРОДНЫЕ">
      <formula>NOT(ISERROR(SEARCH("НЕОДНОРОДНЫЕ",L22)))</formula>
    </cfRule>
  </conditionalFormatting>
  <conditionalFormatting sqref="L24">
    <cfRule type="containsText" dxfId="5" priority="4" operator="containsText" text="НЕ">
      <formula>NOT(ISERROR(SEARCH("НЕ",L24)))</formula>
    </cfRule>
    <cfRule type="containsText" dxfId="4" priority="5" operator="containsText" text="ОДНОРОДНЫЕ">
      <formula>NOT(ISERROR(SEARCH("ОДНОРОДНЫЕ",L24)))</formula>
    </cfRule>
    <cfRule type="containsText" dxfId="3" priority="6" operator="containsText" text="НЕОДНОРОДНЫЕ">
      <formula>NOT(ISERROR(SEARCH("НЕОДНОРОДНЫЕ",L24)))</formula>
    </cfRule>
  </conditionalFormatting>
  <conditionalFormatting sqref="L24">
    <cfRule type="containsText" dxfId="2" priority="1" operator="containsText" text="НЕОДНОРОДНЫЕ">
      <formula>NOT(ISERROR(SEARCH("НЕОДНОРОДНЫЕ",L24)))</formula>
    </cfRule>
    <cfRule type="containsText" dxfId="1" priority="2" operator="containsText" text="ОДНОРОДНЫЕ">
      <formula>NOT(ISERROR(SEARCH("ОДНОРОДНЫЕ",L24)))</formula>
    </cfRule>
    <cfRule type="containsText" dxfId="0" priority="3" operator="containsText" text="НЕОДНОРОДНЫЕ">
      <formula>NOT(ISERROR(SEARCH("НЕОДНОРОДНЫЕ",L24)))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2024-11-25T03:09:38Z</dcterms:modified>
</cp:coreProperties>
</file>