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M22" i="1" s="1"/>
  <c r="J21" i="1"/>
  <c r="I21" i="1"/>
  <c r="H21" i="1"/>
  <c r="M21" i="1" s="1"/>
  <c r="K21" i="1" l="1"/>
  <c r="L21" i="1" s="1"/>
  <c r="K22" i="1"/>
  <c r="L22" i="1" s="1"/>
  <c r="E27" i="1"/>
  <c r="J24" i="1" l="1"/>
  <c r="I24" i="1"/>
  <c r="H24" i="1"/>
  <c r="M24" i="1" s="1"/>
  <c r="J26" i="1"/>
  <c r="I26" i="1"/>
  <c r="H26" i="1"/>
  <c r="M26" i="1" s="1"/>
  <c r="J25" i="1"/>
  <c r="I25" i="1"/>
  <c r="H25" i="1"/>
  <c r="M25" i="1" s="1"/>
  <c r="J23" i="1"/>
  <c r="I23" i="1"/>
  <c r="H23" i="1"/>
  <c r="M23" i="1" s="1"/>
  <c r="K24" i="1" l="1"/>
  <c r="L24" i="1" s="1"/>
  <c r="K25" i="1"/>
  <c r="L25" i="1" s="1"/>
  <c r="K23" i="1"/>
  <c r="L23" i="1" s="1"/>
  <c r="K26" i="1"/>
  <c r="L26" i="1" s="1"/>
  <c r="H20" i="1"/>
  <c r="M20" i="1" l="1"/>
  <c r="M27" i="1" s="1"/>
  <c r="C17" i="1" s="1"/>
  <c r="I20" i="1"/>
  <c r="J20" i="1"/>
  <c r="G27" i="1"/>
  <c r="F27" i="1"/>
  <c r="K20" i="1" l="1"/>
  <c r="L20" i="1" s="1"/>
</calcChain>
</file>

<file path=xl/sharedStrings.xml><?xml version="1.0" encoding="utf-8"?>
<sst xmlns="http://schemas.openxmlformats.org/spreadsheetml/2006/main" count="50" uniqueCount="43">
  <si>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</si>
  <si>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</si>
  <si>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</si>
  <si>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</si>
  <si>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</si>
  <si>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</si>
  <si>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</si>
  <si>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</si>
  <si>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</si>
  <si>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</si>
  <si>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</si>
  <si>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</si>
  <si>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</si>
  <si>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</si>
  <si>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</si>
  <si>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</si>
  <si>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</si>
  <si>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</si>
  <si>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</si>
  <si>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</si>
  <si>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</si>
  <si>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</si>
  <si>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</si>
  <si>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</si>
  <si>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</si>
  <si>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</si>
  <si>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</si>
  <si>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</si>
  <si>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226-24</t>
  </si>
  <si>
    <t>на поставку реагентов для гематологического анализатора</t>
  </si>
  <si>
    <t xml:space="preserve">Набор реагентов для дифференцировки лейкоцитов </t>
  </si>
  <si>
    <t>Промывающий реагент</t>
  </si>
  <si>
    <t>Набор контрольных реагентов  6С-клеточный контроль</t>
  </si>
  <si>
    <t>Контроль Latron CP-X</t>
  </si>
  <si>
    <r>
      <t>Изотонический разбавитель  (дилюент)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</si>
  <si>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>Лизирующий раствор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</t>
    </r>
  </si>
  <si>
    <t>упаковка</t>
  </si>
  <si>
    <t>набор</t>
  </si>
  <si>
    <t>Начальная (максимальная) цена договора устанавливается в размере 3931380,72 руб. (три миллиона девятьсот тридцать одна тысяча триста восемьдесят рублей семьдесят две копейки)</t>
  </si>
  <si>
    <t>КП вх. № 2945 от 25.11.2024</t>
  </si>
  <si>
    <t>КП вх. № 2946 от 25.11.2024</t>
  </si>
  <si>
    <t>КП вх. № 2947 от 25.11.2024</t>
  </si>
  <si>
    <t>Калибратор S-CAL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</si>
</sst>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topLeftCell="A7" zoomScaleNormal="100" zoomScalePageLayoutView="70" workbookViewId="0">
      <selection activeCell="G17" sqref="G1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85546875" style="14" bestFit="1" customWidth="1"/>
    <col min="15" max="15" width="11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41" t="s">
        <v>29</v>
      </c>
      <c r="F3" s="41"/>
      <c r="G3" s="41"/>
      <c r="H3" s="41"/>
      <c r="I3" s="41"/>
      <c r="J3" s="41"/>
      <c r="K3" s="41"/>
      <c r="L3" s="41"/>
      <c r="M3" s="41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28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5" t="s">
        <v>17</v>
      </c>
      <c r="K12" s="45"/>
      <c r="M12" s="1" t="s">
        <v>15</v>
      </c>
    </row>
    <row r="14" spans="2:13" x14ac:dyDescent="0.25">
      <c r="B14" s="45" t="s">
        <v>16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2:13" hidden="1" x14ac:dyDescent="0.25"/>
    <row r="17" spans="1:17" ht="54.6" customHeight="1" x14ac:dyDescent="0.25">
      <c r="A17" s="49" t="s">
        <v>11</v>
      </c>
      <c r="B17" s="50"/>
      <c r="C17" s="51">
        <f>M27</f>
        <v>3931380.7199999997</v>
      </c>
      <c r="D17" s="52"/>
      <c r="E17" s="38" t="s">
        <v>41</v>
      </c>
      <c r="F17" s="38" t="s">
        <v>40</v>
      </c>
      <c r="G17" s="38" t="s">
        <v>39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39" t="s">
        <v>0</v>
      </c>
      <c r="B18" s="39" t="s">
        <v>1</v>
      </c>
      <c r="C18" s="39" t="s">
        <v>2</v>
      </c>
      <c r="D18" s="39"/>
      <c r="E18" s="22" t="s">
        <v>25</v>
      </c>
      <c r="F18" s="22" t="s">
        <v>26</v>
      </c>
      <c r="G18" s="22" t="s">
        <v>27</v>
      </c>
      <c r="H18" s="53" t="s">
        <v>12</v>
      </c>
      <c r="I18" s="39" t="s">
        <v>8</v>
      </c>
      <c r="J18" s="39" t="s">
        <v>9</v>
      </c>
      <c r="K18" s="39" t="s">
        <v>10</v>
      </c>
      <c r="L18" s="39" t="s">
        <v>6</v>
      </c>
      <c r="M18" s="48" t="s">
        <v>7</v>
      </c>
    </row>
    <row r="19" spans="1:17" x14ac:dyDescent="0.25">
      <c r="A19" s="40"/>
      <c r="B19" s="40"/>
      <c r="C19" s="13" t="s">
        <v>3</v>
      </c>
      <c r="D19" s="13" t="s">
        <v>4</v>
      </c>
      <c r="E19" s="16" t="s">
        <v>5</v>
      </c>
      <c r="F19" s="25" t="s">
        <v>5</v>
      </c>
      <c r="G19" s="15" t="s">
        <v>5</v>
      </c>
      <c r="H19" s="54"/>
      <c r="I19" s="39"/>
      <c r="J19" s="39"/>
      <c r="K19" s="39"/>
      <c r="L19" s="39"/>
      <c r="M19" s="48"/>
    </row>
    <row r="20" spans="1:17" s="18" customFormat="1" ht="30" x14ac:dyDescent="0.25">
      <c r="A20" s="4">
        <v>1</v>
      </c>
      <c r="B20" s="55" t="s">
        <v>34</v>
      </c>
      <c r="C20" s="37" t="s">
        <v>36</v>
      </c>
      <c r="D20" s="17">
        <v>245</v>
      </c>
      <c r="E20" s="29">
        <v>11330</v>
      </c>
      <c r="F20" s="24">
        <v>11319</v>
      </c>
      <c r="G20" s="19">
        <v>11580</v>
      </c>
      <c r="H20" s="19">
        <f>ROUND(AVERAGE(E20:G20),2)</f>
        <v>11409.67</v>
      </c>
      <c r="I20" s="21">
        <f t="shared" ref="I20:I22" si="0" xml:space="preserve"> COUNT(E20:G20)</f>
        <v>3</v>
      </c>
      <c r="J20" s="21">
        <f t="shared" ref="J20:J22" si="1">STDEV(E20:G20)</f>
        <v>147.61549150862635</v>
      </c>
      <c r="K20" s="21">
        <f t="shared" ref="K20:K22" si="2">J20/H20*100</f>
        <v>1.2937752933137097</v>
      </c>
      <c r="L20" s="21" t="str">
        <f t="shared" ref="L20:L22" si="3">IF(K20&lt;33,"ОДНОРОДНЫЕ","НЕОДНОРОДНЫЕ")</f>
        <v>ОДНОРОДНЫЕ</v>
      </c>
      <c r="M20" s="19">
        <f t="shared" ref="M20:M22" si="4">D20*H20</f>
        <v>2795369.15</v>
      </c>
      <c r="P20" s="23"/>
      <c r="Q20" s="23"/>
    </row>
    <row r="21" spans="1:17" s="35" customFormat="1" ht="15" customHeight="1" x14ac:dyDescent="0.25">
      <c r="A21" s="4">
        <v>2</v>
      </c>
      <c r="B21" s="55" t="s">
        <v>35</v>
      </c>
      <c r="C21" s="37" t="s">
        <v>36</v>
      </c>
      <c r="D21" s="17">
        <v>11</v>
      </c>
      <c r="E21" s="29">
        <v>37029.96</v>
      </c>
      <c r="F21" s="36">
        <v>37026</v>
      </c>
      <c r="G21" s="36">
        <v>38275</v>
      </c>
      <c r="H21" s="36">
        <f t="shared" ref="H21:H22" si="5">ROUND(AVERAGE(E21:G21),2)</f>
        <v>37443.65</v>
      </c>
      <c r="I21" s="34">
        <f t="shared" si="0"/>
        <v>3</v>
      </c>
      <c r="J21" s="34">
        <f t="shared" si="1"/>
        <v>719.97005530322838</v>
      </c>
      <c r="K21" s="34">
        <f t="shared" si="2"/>
        <v>1.9228094892010483</v>
      </c>
      <c r="L21" s="34" t="str">
        <f t="shared" si="3"/>
        <v>ОДНОРОДНЫЕ</v>
      </c>
      <c r="M21" s="36">
        <f t="shared" si="4"/>
        <v>411880.15</v>
      </c>
    </row>
    <row r="22" spans="1:17" s="35" customFormat="1" ht="30" x14ac:dyDescent="0.25">
      <c r="A22" s="4">
        <v>3</v>
      </c>
      <c r="B22" s="56" t="s">
        <v>30</v>
      </c>
      <c r="C22" s="37" t="s">
        <v>37</v>
      </c>
      <c r="D22" s="17">
        <v>16</v>
      </c>
      <c r="E22" s="29">
        <v>16039.98</v>
      </c>
      <c r="F22" s="36">
        <v>16038</v>
      </c>
      <c r="G22" s="36">
        <v>16575</v>
      </c>
      <c r="H22" s="36">
        <f t="shared" si="5"/>
        <v>16217.66</v>
      </c>
      <c r="I22" s="34">
        <f t="shared" si="0"/>
        <v>3</v>
      </c>
      <c r="J22" s="34">
        <f t="shared" si="1"/>
        <v>309.46710132096445</v>
      </c>
      <c r="K22" s="34">
        <f t="shared" si="2"/>
        <v>1.9082105637987505</v>
      </c>
      <c r="L22" s="34" t="str">
        <f t="shared" si="3"/>
        <v>ОДНОРОДНЫЕ</v>
      </c>
      <c r="M22" s="36">
        <f t="shared" si="4"/>
        <v>259482.56</v>
      </c>
    </row>
    <row r="23" spans="1:17" s="27" customFormat="1" x14ac:dyDescent="0.25">
      <c r="A23" s="4">
        <v>4</v>
      </c>
      <c r="B23" s="55" t="s">
        <v>31</v>
      </c>
      <c r="C23" s="37" t="s">
        <v>36</v>
      </c>
      <c r="D23" s="17">
        <v>10</v>
      </c>
      <c r="E23" s="29">
        <v>13955.04</v>
      </c>
      <c r="F23" s="28">
        <v>13937</v>
      </c>
      <c r="G23" s="28">
        <v>14400</v>
      </c>
      <c r="H23" s="28">
        <f t="shared" ref="H23:H26" si="6">ROUND(AVERAGE(E23:G23),2)</f>
        <v>14097.35</v>
      </c>
      <c r="I23" s="26">
        <f t="shared" ref="I23:I26" si="7" xml:space="preserve"> COUNT(E23:G23)</f>
        <v>3</v>
      </c>
      <c r="J23" s="26">
        <f t="shared" ref="J23:J26" si="8">STDEV(E23:G23)</f>
        <v>262.26063473829464</v>
      </c>
      <c r="K23" s="26">
        <f t="shared" ref="K23:K26" si="9">J23/H23*100</f>
        <v>1.8603541427168555</v>
      </c>
      <c r="L23" s="26" t="str">
        <f t="shared" ref="L23:L26" si="10">IF(K23&lt;33,"ОДНОРОДНЫЕ","НЕОДНОРОДНЫЕ")</f>
        <v>ОДНОРОДНЫЕ</v>
      </c>
      <c r="M23" s="28">
        <f t="shared" ref="M23:M26" si="11">D23*H23</f>
        <v>140973.5</v>
      </c>
      <c r="O23" s="33"/>
    </row>
    <row r="24" spans="1:17" s="27" customFormat="1" ht="30" x14ac:dyDescent="0.25">
      <c r="A24" s="4">
        <v>5</v>
      </c>
      <c r="B24" s="55" t="s">
        <v>32</v>
      </c>
      <c r="C24" s="37" t="s">
        <v>37</v>
      </c>
      <c r="D24" s="17">
        <v>4</v>
      </c>
      <c r="E24" s="29">
        <v>67780.02</v>
      </c>
      <c r="F24" s="28">
        <v>67776.5</v>
      </c>
      <c r="G24" s="28">
        <v>70060</v>
      </c>
      <c r="H24" s="28">
        <f t="shared" ref="H24" si="12">ROUND(AVERAGE(E24:G24),2)</f>
        <v>68538.84</v>
      </c>
      <c r="I24" s="26">
        <f t="shared" ref="I24" si="13" xml:space="preserve"> COUNT(E24:G24)</f>
        <v>3</v>
      </c>
      <c r="J24" s="26">
        <f t="shared" ref="J24" si="14">STDEV(E24:G24)</f>
        <v>1317.364378902055</v>
      </c>
      <c r="K24" s="26">
        <f t="shared" ref="K24" si="15">J24/H24*100</f>
        <v>1.9220698495948503</v>
      </c>
      <c r="L24" s="26" t="str">
        <f t="shared" ref="L24" si="16">IF(K24&lt;33,"ОДНОРОДНЫЕ","НЕОДНОРОДНЫЕ")</f>
        <v>ОДНОРОДНЫЕ</v>
      </c>
      <c r="M24" s="28">
        <f t="shared" ref="M24" si="17">D24*H24</f>
        <v>274155.36</v>
      </c>
      <c r="O24" s="33"/>
    </row>
    <row r="25" spans="1:17" s="27" customFormat="1" x14ac:dyDescent="0.25">
      <c r="A25" s="4">
        <v>6</v>
      </c>
      <c r="B25" s="55" t="s">
        <v>33</v>
      </c>
      <c r="C25" s="37" t="s">
        <v>37</v>
      </c>
      <c r="D25" s="17">
        <v>1</v>
      </c>
      <c r="E25" s="29">
        <v>28575.03</v>
      </c>
      <c r="F25" s="28">
        <v>28556</v>
      </c>
      <c r="G25" s="28">
        <v>29520</v>
      </c>
      <c r="H25" s="28">
        <f t="shared" si="6"/>
        <v>28883.68</v>
      </c>
      <c r="I25" s="26">
        <f t="shared" si="7"/>
        <v>3</v>
      </c>
      <c r="J25" s="26">
        <f t="shared" si="8"/>
        <v>551.15431018303184</v>
      </c>
      <c r="K25" s="26">
        <f t="shared" si="9"/>
        <v>1.9081859035380251</v>
      </c>
      <c r="L25" s="26" t="str">
        <f t="shared" si="10"/>
        <v>ОДНОРОДНЫЕ</v>
      </c>
      <c r="M25" s="28">
        <f t="shared" si="11"/>
        <v>28883.68</v>
      </c>
      <c r="O25" s="33"/>
    </row>
    <row r="26" spans="1:17" s="27" customFormat="1" x14ac:dyDescent="0.25">
      <c r="A26" s="4">
        <v>7</v>
      </c>
      <c r="B26" s="55" t="s">
        <v>42</v>
      </c>
      <c r="C26" s="37" t="s">
        <v>37</v>
      </c>
      <c r="D26" s="17">
        <v>1</v>
      </c>
      <c r="E26" s="29">
        <v>20419.96</v>
      </c>
      <c r="F26" s="28">
        <v>20405</v>
      </c>
      <c r="G26" s="28">
        <v>21084</v>
      </c>
      <c r="H26" s="28">
        <f t="shared" si="6"/>
        <v>20636.32</v>
      </c>
      <c r="I26" s="26">
        <f t="shared" si="7"/>
        <v>3</v>
      </c>
      <c r="J26" s="26">
        <f t="shared" si="8"/>
        <v>387.77440245586121</v>
      </c>
      <c r="K26" s="26">
        <f t="shared" si="9"/>
        <v>1.879086980895146</v>
      </c>
      <c r="L26" s="26" t="str">
        <f t="shared" si="10"/>
        <v>ОДНОРОДНЫЕ</v>
      </c>
      <c r="M26" s="28">
        <f t="shared" si="11"/>
        <v>20636.32</v>
      </c>
      <c r="O26" s="33"/>
    </row>
    <row r="27" spans="1:17" x14ac:dyDescent="0.25">
      <c r="A27" s="4"/>
      <c r="B27" s="30"/>
      <c r="C27" s="31"/>
      <c r="D27" s="32"/>
      <c r="E27" s="24">
        <f>SUMPRODUCT($D$20:$D$26,E20:E26)</f>
        <v>3899484.71</v>
      </c>
      <c r="F27" s="24">
        <f>SUMPRODUCT($D$20:$D$26,F20:F26)</f>
        <v>3896486</v>
      </c>
      <c r="G27" s="20">
        <f>SUMPRODUCT($D$20:$D$26,G20:G26)</f>
        <v>3998169</v>
      </c>
      <c r="H27" s="15"/>
      <c r="I27" s="12"/>
      <c r="J27" s="12"/>
      <c r="K27" s="12"/>
      <c r="L27" s="12"/>
      <c r="M27" s="3">
        <f>SUM(M20:M26)</f>
        <v>3931380.7199999997</v>
      </c>
      <c r="O27" s="9"/>
    </row>
    <row r="28" spans="1:17" x14ac:dyDescent="0.25">
      <c r="O28" s="9"/>
    </row>
    <row r="29" spans="1:17" x14ac:dyDescent="0.25">
      <c r="A29" s="46" t="s">
        <v>20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7" x14ac:dyDescent="0.25">
      <c r="A30" s="47" t="s">
        <v>19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  <row r="31" spans="1:17" ht="15" customHeight="1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O31" s="9"/>
    </row>
    <row r="32" spans="1:17" s="6" customFormat="1" x14ac:dyDescent="0.25">
      <c r="A32" s="42" t="s">
        <v>38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5"/>
      <c r="O32" s="5"/>
    </row>
    <row r="34" spans="10:12" x14ac:dyDescent="0.25">
      <c r="J34" s="9"/>
    </row>
    <row r="38" spans="10:12" x14ac:dyDescent="0.25">
      <c r="L38" s="9"/>
    </row>
  </sheetData>
  <mergeCells count="18">
    <mergeCell ref="A32:M32"/>
    <mergeCell ref="A31:M31"/>
    <mergeCell ref="J12:K12"/>
    <mergeCell ref="B14:L14"/>
    <mergeCell ref="A29:M29"/>
    <mergeCell ref="A30:M30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20 L27">
    <cfRule type="containsText" dxfId="29" priority="136" operator="containsText" text="НЕ">
      <formula>NOT(ISERROR(SEARCH("НЕ",L20)))</formula>
    </cfRule>
    <cfRule type="containsText" dxfId="28" priority="137" operator="containsText" text="ОДНОРОДНЫЕ">
      <formula>NOT(ISERROR(SEARCH("ОДНОРОДНЫЕ",L20)))</formula>
    </cfRule>
    <cfRule type="containsText" dxfId="27" priority="138" operator="containsText" text="НЕОДНОРОДНЫЕ">
      <formula>NOT(ISERROR(SEARCH("НЕОДНОРОДНЫЕ",L20)))</formula>
    </cfRule>
  </conditionalFormatting>
  <conditionalFormatting sqref="L20 L27">
    <cfRule type="containsText" dxfId="26" priority="133" operator="containsText" text="НЕОДНОРОДНЫЕ">
      <formula>NOT(ISERROR(SEARCH("НЕОДНОРОДНЫЕ",L20)))</formula>
    </cfRule>
    <cfRule type="containsText" dxfId="25" priority="134" operator="containsText" text="ОДНОРОДНЫЕ">
      <formula>NOT(ISERROR(SEARCH("ОДНОРОДНЫЕ",L20)))</formula>
    </cfRule>
    <cfRule type="containsText" dxfId="24" priority="135" operator="containsText" text="НЕОДНОРОДНЫЕ">
      <formula>NOT(ISERROR(SEARCH("НЕОДНОРОДНЫЕ",L20)))</formula>
    </cfRule>
  </conditionalFormatting>
  <conditionalFormatting sqref="L23 L25:L26">
    <cfRule type="containsText" dxfId="23" priority="22" operator="containsText" text="НЕ">
      <formula>NOT(ISERROR(SEARCH("НЕ",L23)))</formula>
    </cfRule>
    <cfRule type="containsText" dxfId="22" priority="23" operator="containsText" text="ОДНОРОДНЫЕ">
      <formula>NOT(ISERROR(SEARCH("ОДНОРОДНЫЕ",L23)))</formula>
    </cfRule>
    <cfRule type="containsText" dxfId="21" priority="24" operator="containsText" text="НЕОДНОРОДНЫЕ">
      <formula>NOT(ISERROR(SEARCH("НЕОДНОРОДНЫЕ",L23)))</formula>
    </cfRule>
  </conditionalFormatting>
  <conditionalFormatting sqref="L23 L25:L26">
    <cfRule type="containsText" dxfId="20" priority="19" operator="containsText" text="НЕОДНОРОДНЫЕ">
      <formula>NOT(ISERROR(SEARCH("НЕОДНОРОДНЫЕ",L23)))</formula>
    </cfRule>
    <cfRule type="containsText" dxfId="19" priority="20" operator="containsText" text="ОДНОРОДНЫЕ">
      <formula>NOT(ISERROR(SEARCH("ОДНОРОДНЫЕ",L23)))</formula>
    </cfRule>
    <cfRule type="containsText" dxfId="18" priority="21" operator="containsText" text="НЕОДНОРОДНЫЕ">
      <formula>NOT(ISERROR(SEARCH("НЕОДНОРОДНЫЕ",L23)))</formula>
    </cfRule>
  </conditionalFormatting>
  <conditionalFormatting sqref="L24">
    <cfRule type="containsText" dxfId="17" priority="16" operator="containsText" text="НЕ">
      <formula>NOT(ISERROR(SEARCH("НЕ",L24)))</formula>
    </cfRule>
    <cfRule type="containsText" dxfId="16" priority="17" operator="containsText" text="ОДНОРОДНЫЕ">
      <formula>NOT(ISERROR(SEARCH("ОДНОРОДНЫЕ",L24)))</formula>
    </cfRule>
    <cfRule type="containsText" dxfId="15" priority="18" operator="containsText" text="НЕОДНОРОДНЫЕ">
      <formula>NOT(ISERROR(SEARCH("НЕОДНОРОДНЫЕ",L24)))</formula>
    </cfRule>
  </conditionalFormatting>
  <conditionalFormatting sqref="L24">
    <cfRule type="containsText" dxfId="14" priority="13" operator="containsText" text="НЕОДНОРОДНЫЕ">
      <formula>NOT(ISERROR(SEARCH("НЕОДНОРОДНЫЕ",L24)))</formula>
    </cfRule>
    <cfRule type="containsText" dxfId="13" priority="14" operator="containsText" text="ОДНОРОДНЫЕ">
      <formula>NOT(ISERROR(SEARCH("ОДНОРОДНЫЕ",L24)))</formula>
    </cfRule>
    <cfRule type="containsText" dxfId="12" priority="15" operator="containsText" text="НЕОДНОРОДНЫЕ">
      <formula>NOT(ISERROR(SEARCH("НЕОДНОРОДНЫЕ",L24)))</formula>
    </cfRule>
  </conditionalFormatting>
  <conditionalFormatting sqref="L21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2">
    <cfRule type="containsText" dxfId="5" priority="4" operator="containsText" text="НЕ">
      <formula>NOT(ISERROR(SEARCH("НЕ",L22)))</formula>
    </cfRule>
    <cfRule type="containsText" dxfId="4" priority="5" operator="containsText" text="ОДНОРОДНЫЕ">
      <formula>NOT(ISERROR(SEARCH("ОДНОРОДНЫЕ",L22)))</formula>
    </cfRule>
    <cfRule type="containsText" dxfId="3" priority="6" operator="containsText" text="НЕОДНОРОДНЫЕ">
      <formula>NOT(ISERROR(SEARCH("НЕОДНОРОДНЫЕ",L22)))</formula>
    </cfRule>
  </conditionalFormatting>
  <conditionalFormatting sqref="L22">
    <cfRule type="containsText" dxfId="2" priority="1" operator="containsText" text="НЕОДНОРОДНЫЕ">
      <formula>NOT(ISERROR(SEARCH("НЕОДНОРОДНЫЕ",L22)))</formula>
    </cfRule>
    <cfRule type="containsText" dxfId="1" priority="2" operator="containsText" text="ОДНОРОДНЫЕ">
      <formula>NOT(ISERROR(SEARCH("ОДНОРОДНЫЕ",L22)))</formula>
    </cfRule>
    <cfRule type="containsText" dxfId="0" priority="3" operator="containsText" text="НЕОДНОРОДНЫЕ">
      <formula>NOT(ISERROR(SEARCH("НЕОДНОРОДНЫЕ",L22)))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2024-11-25T06:56:42Z</dcterms:modified>
</cp:coreProperties>
</file>