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20" i="1" l="1"/>
  <c r="H21" i="1"/>
  <c r="H22" i="1"/>
  <c r="H23" i="1"/>
  <c r="H24" i="1"/>
  <c r="M24" i="1" s="1"/>
  <c r="H25" i="1"/>
  <c r="M25" i="1" s="1"/>
  <c r="H26" i="1"/>
  <c r="H27" i="1"/>
  <c r="H28" i="1"/>
  <c r="M28" i="1" s="1"/>
  <c r="H29" i="1"/>
  <c r="M29" i="1" s="1"/>
  <c r="H30" i="1"/>
  <c r="H31" i="1"/>
  <c r="M31" i="1" s="1"/>
  <c r="H32" i="1"/>
  <c r="H33" i="1"/>
  <c r="H34" i="1"/>
  <c r="H35" i="1"/>
  <c r="M35" i="1" s="1"/>
  <c r="H36" i="1"/>
  <c r="M36" i="1" s="1"/>
  <c r="H37" i="1"/>
  <c r="H38" i="1"/>
  <c r="H39" i="1"/>
  <c r="H40" i="1"/>
  <c r="H41" i="1"/>
  <c r="M41" i="1" s="1"/>
  <c r="H42" i="1"/>
  <c r="H43" i="1"/>
  <c r="M43" i="1" s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M26" i="1"/>
  <c r="M34" i="1"/>
  <c r="M37" i="1"/>
  <c r="M38" i="1"/>
  <c r="H20" i="1"/>
  <c r="M27" i="1"/>
  <c r="M33" i="1"/>
  <c r="M39" i="1"/>
  <c r="F64" i="1"/>
  <c r="J44" i="1"/>
  <c r="I44" i="1"/>
  <c r="M44" i="1"/>
  <c r="J43" i="1"/>
  <c r="I43" i="1"/>
  <c r="J42" i="1"/>
  <c r="I42" i="1"/>
  <c r="M42" i="1"/>
  <c r="J41" i="1"/>
  <c r="I41" i="1"/>
  <c r="J40" i="1"/>
  <c r="I40" i="1"/>
  <c r="M40" i="1"/>
  <c r="J39" i="1"/>
  <c r="I39" i="1"/>
  <c r="J38" i="1"/>
  <c r="I38" i="1"/>
  <c r="J37" i="1"/>
  <c r="I37" i="1"/>
  <c r="J36" i="1"/>
  <c r="I36" i="1"/>
  <c r="J35" i="1"/>
  <c r="I35" i="1"/>
  <c r="J34" i="1"/>
  <c r="K34" i="1" s="1"/>
  <c r="L34" i="1" s="1"/>
  <c r="I34" i="1"/>
  <c r="J33" i="1"/>
  <c r="I33" i="1"/>
  <c r="J32" i="1"/>
  <c r="I32" i="1"/>
  <c r="M32" i="1"/>
  <c r="J31" i="1"/>
  <c r="I31" i="1"/>
  <c r="J30" i="1"/>
  <c r="I30" i="1"/>
  <c r="M30" i="1"/>
  <c r="J29" i="1"/>
  <c r="I29" i="1"/>
  <c r="J28" i="1"/>
  <c r="K28" i="1" s="1"/>
  <c r="L28" i="1" s="1"/>
  <c r="I28" i="1"/>
  <c r="J27" i="1"/>
  <c r="I27" i="1"/>
  <c r="J26" i="1"/>
  <c r="I26" i="1"/>
  <c r="J25" i="1"/>
  <c r="I25" i="1"/>
  <c r="J24" i="1"/>
  <c r="I24" i="1"/>
  <c r="K41" i="1" l="1"/>
  <c r="L41" i="1" s="1"/>
  <c r="K37" i="1"/>
  <c r="L37" i="1" s="1"/>
  <c r="K44" i="1"/>
  <c r="L44" i="1" s="1"/>
  <c r="K32" i="1"/>
  <c r="L32" i="1" s="1"/>
  <c r="K43" i="1"/>
  <c r="L43" i="1" s="1"/>
  <c r="K40" i="1"/>
  <c r="L40" i="1" s="1"/>
  <c r="K38" i="1"/>
  <c r="L38" i="1" s="1"/>
  <c r="K35" i="1"/>
  <c r="L35" i="1" s="1"/>
  <c r="K31" i="1"/>
  <c r="L31" i="1" s="1"/>
  <c r="K29" i="1"/>
  <c r="L29" i="1" s="1"/>
  <c r="K26" i="1"/>
  <c r="L26" i="1" s="1"/>
  <c r="K25" i="1"/>
  <c r="L25" i="1" s="1"/>
  <c r="K24" i="1"/>
  <c r="L24" i="1" s="1"/>
  <c r="K27" i="1"/>
  <c r="L27" i="1" s="1"/>
  <c r="K30" i="1"/>
  <c r="L30" i="1" s="1"/>
  <c r="K33" i="1"/>
  <c r="L33" i="1" s="1"/>
  <c r="K36" i="1"/>
  <c r="L36" i="1" s="1"/>
  <c r="K39" i="1"/>
  <c r="L39" i="1" s="1"/>
  <c r="K42" i="1"/>
  <c r="L42" i="1" s="1"/>
  <c r="G64" i="1"/>
  <c r="E64" i="1"/>
  <c r="J48" i="1"/>
  <c r="I48" i="1"/>
  <c r="M48" i="1"/>
  <c r="J47" i="1"/>
  <c r="I47" i="1"/>
  <c r="M47" i="1"/>
  <c r="J46" i="1"/>
  <c r="I46" i="1"/>
  <c r="M46" i="1"/>
  <c r="J45" i="1"/>
  <c r="I45" i="1"/>
  <c r="M45" i="1"/>
  <c r="J23" i="1"/>
  <c r="I23" i="1"/>
  <c r="M23" i="1"/>
  <c r="J22" i="1"/>
  <c r="I22" i="1"/>
  <c r="M22" i="1"/>
  <c r="J21" i="1"/>
  <c r="I21" i="1"/>
  <c r="M21" i="1"/>
  <c r="J20" i="1"/>
  <c r="I20" i="1"/>
  <c r="J56" i="1"/>
  <c r="I56" i="1"/>
  <c r="M56" i="1"/>
  <c r="J55" i="1"/>
  <c r="I55" i="1"/>
  <c r="M55" i="1"/>
  <c r="J54" i="1"/>
  <c r="I54" i="1"/>
  <c r="M54" i="1"/>
  <c r="J53" i="1"/>
  <c r="I53" i="1"/>
  <c r="M53" i="1"/>
  <c r="J52" i="1"/>
  <c r="I52" i="1"/>
  <c r="M52" i="1"/>
  <c r="J51" i="1"/>
  <c r="I51" i="1"/>
  <c r="M51" i="1"/>
  <c r="J50" i="1"/>
  <c r="I50" i="1"/>
  <c r="M50" i="1"/>
  <c r="J49" i="1"/>
  <c r="I49" i="1"/>
  <c r="M49" i="1"/>
  <c r="J63" i="1"/>
  <c r="I63" i="1"/>
  <c r="M63" i="1"/>
  <c r="J62" i="1"/>
  <c r="I62" i="1"/>
  <c r="M62" i="1"/>
  <c r="J61" i="1"/>
  <c r="I61" i="1"/>
  <c r="M61" i="1"/>
  <c r="J60" i="1"/>
  <c r="I60" i="1"/>
  <c r="M60" i="1"/>
  <c r="J59" i="1"/>
  <c r="I59" i="1"/>
  <c r="M59" i="1"/>
  <c r="J58" i="1"/>
  <c r="I58" i="1"/>
  <c r="M58" i="1"/>
  <c r="J57" i="1"/>
  <c r="I57" i="1"/>
  <c r="M57" i="1"/>
  <c r="M64" i="1" l="1"/>
  <c r="C17" i="1"/>
  <c r="K50" i="1"/>
  <c r="L50" i="1" s="1"/>
  <c r="K47" i="1"/>
  <c r="L47" i="1" s="1"/>
  <c r="K22" i="1"/>
  <c r="L22" i="1" s="1"/>
  <c r="K53" i="1"/>
  <c r="L53" i="1" s="1"/>
  <c r="K20" i="1"/>
  <c r="L20" i="1" s="1"/>
  <c r="K45" i="1"/>
  <c r="L45" i="1" s="1"/>
  <c r="K52" i="1"/>
  <c r="L52" i="1" s="1"/>
  <c r="K48" i="1"/>
  <c r="L48" i="1" s="1"/>
  <c r="K57" i="1"/>
  <c r="L57" i="1" s="1"/>
  <c r="K46" i="1"/>
  <c r="L46" i="1" s="1"/>
  <c r="K21" i="1"/>
  <c r="L21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6" i="1"/>
  <c r="L56" i="1" s="1"/>
  <c r="K55" i="1"/>
  <c r="L55" i="1" s="1"/>
  <c r="K54" i="1"/>
  <c r="L54" i="1" s="1"/>
  <c r="K51" i="1"/>
  <c r="L51" i="1" s="1"/>
  <c r="K49" i="1"/>
  <c r="L49" i="1" s="1"/>
  <c r="K23" i="1"/>
  <c r="L23" i="1" s="1"/>
</calcChain>
</file>

<file path=xl/sharedStrings.xml><?xml version="1.0" encoding="utf-8"?>
<sst xmlns="http://schemas.openxmlformats.org/spreadsheetml/2006/main" count="124" uniqueCount="79">
  <si>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</si>
  <si>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</si>
  <si>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</si>
  <si>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</si>
  <si>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</si>
  <si>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</si>
  <si>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</si>
  <si>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</si>
  <si>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</si>
  <si>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</si>
  <si>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</si>
  <si>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</si>
  <si>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</si>
  <si>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</si>
  <si>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</si>
  <si>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</si>
  <si>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</si>
  <si>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</si>
  <si>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</si>
  <si>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</si>
  <si>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</si>
  <si>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</si>
  <si>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</si>
  <si>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</si>
  <si>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</si>
  <si>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</si>
  <si>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</si>
  <si>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</si>
  <si>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Тиреотропный гормон (3 международный стандарт), реагент.</t>
  </si>
  <si>
    <t>Тиреотропный гормон (3 международный стандарт), калибраторы.</t>
  </si>
  <si>
    <t xml:space="preserve"> Свободный тироксин Т4, реагент (Access Free T4).</t>
  </si>
  <si>
    <t xml:space="preserve"> Свободный тироксин Т4, калибраторы (Access Free T4 Calibrators).</t>
  </si>
  <si>
    <t xml:space="preserve"> Свободный трийодтиронин Т3, реагент (AccessFree T3).</t>
  </si>
  <si>
    <t>Свободный трийодтиронин Т3, калибраторы (AccessFree T3 Calibrators).</t>
  </si>
  <si>
    <t>Антитела к тиреоиднойпероксидазе, реагент (Access  TPO Antibody).</t>
  </si>
  <si>
    <t>Антитела к тиреоиднойпероксидазе, калибраторы (Access TPO AntibodyCalibrators).</t>
  </si>
  <si>
    <t>Фолат/Фолат эритроцитов, реагент</t>
  </si>
  <si>
    <t>Фолат, калибраторы</t>
  </si>
  <si>
    <t>Витамин В12, реагент</t>
  </si>
  <si>
    <t>Витамин В12, калибраторы</t>
  </si>
  <si>
    <t>Пролактин, реагент</t>
  </si>
  <si>
    <t>Пролактин, калибраторы</t>
  </si>
  <si>
    <t>Кортизол, реагент.</t>
  </si>
  <si>
    <t>Кортизол, калибраторы.</t>
  </si>
  <si>
    <t>Дегидроэпиандростерона сульфат, реагент</t>
  </si>
  <si>
    <t>Дегидроэпиандростерона сульфат, калибраторы.</t>
  </si>
  <si>
    <t>Общий бета-Хорионический гонадотропин, реагент</t>
  </si>
  <si>
    <t>Общий бета-Хорионический гонадотропин, калибраторы</t>
  </si>
  <si>
    <t>Лютеинизирующий гормон, реагент</t>
  </si>
  <si>
    <t>Лютеинизирующий гормон, калибраторы.</t>
  </si>
  <si>
    <t>Тестостерон, реагент</t>
  </si>
  <si>
    <t>Тестостерон, калибраторы.</t>
  </si>
  <si>
    <t>Прогестерон, реагент</t>
  </si>
  <si>
    <t>Прогестерон, калибраторы.</t>
  </si>
  <si>
    <t>Высокочувствительный эстрадиол, реагент.</t>
  </si>
  <si>
    <t>Высокочувствительный эстрадиол, калибраторы.</t>
  </si>
  <si>
    <t>Поверхностный антиген вируса гепатита B, реагент.</t>
  </si>
  <si>
    <t>Поверхностный антиген вируса гепатита B, калибратор.</t>
  </si>
  <si>
    <t>Access ВГСАт ПЛЮС , реагент.</t>
  </si>
  <si>
    <t>Access ВГСАт ПЛЮС, калибратор</t>
  </si>
  <si>
    <t xml:space="preserve">Раково-эмбриональный антиген, реагент </t>
  </si>
  <si>
    <t xml:space="preserve">Раково-эмбриональный антиген, калибраторы </t>
  </si>
  <si>
    <t xml:space="preserve">Антиген СА 15-3, реагент </t>
  </si>
  <si>
    <t xml:space="preserve">Антиген СА 15-3, калибраторы </t>
  </si>
  <si>
    <t xml:space="preserve">Антиген СА 19-9, реагент </t>
  </si>
  <si>
    <t xml:space="preserve">Антиген СА 19-9, калибраторы </t>
  </si>
  <si>
    <t>Дигоксин, реагент</t>
  </si>
  <si>
    <t>Дигоксин, калибратор</t>
  </si>
  <si>
    <t>Промывочный буфер «Wash Buffer II»  (Access Wash Buffer II).</t>
  </si>
  <si>
    <t>Субстрат (AccessSubstrate).</t>
  </si>
  <si>
    <t>Проверочный раствор (Access System Check Solution).</t>
  </si>
  <si>
    <t>Реакционные пробирки (16х98 шт./упак.) (для Access) (AccessReactionVessels).</t>
  </si>
  <si>
    <t>штука</t>
  </si>
  <si>
    <t>№ 085-24</t>
  </si>
  <si>
    <t>на поставку реагентов для иммунологических исследований</t>
  </si>
  <si>
    <t>вх. № 899 от 15.04.2024</t>
  </si>
  <si>
    <t>вх. № 900 от 15.04.2024</t>
  </si>
  <si>
    <t>вх. № 901 от 15.04.2024</t>
  </si>
  <si>
    <t>Начальная (максимальная) цена договора устанавливается в размере  2 395 893,86 руб. (два миллиона триста девяносто пять тысяч восемьсот девяносто три рубля восемьдесят шесть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</si>
</sst>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3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A67" zoomScale="85" zoomScaleNormal="85" zoomScalePageLayoutView="70" workbookViewId="0">
      <selection activeCell="L74" sqref="L74:L9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5" width="12.855468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5" t="s">
        <v>74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73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9" t="s">
        <v>16</v>
      </c>
      <c r="K12" s="39"/>
      <c r="M12" s="1" t="s">
        <v>14</v>
      </c>
    </row>
    <row r="14" spans="2:13" x14ac:dyDescent="0.25">
      <c r="B14" s="39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5" ht="54.6" customHeight="1" x14ac:dyDescent="0.25">
      <c r="A17" s="43" t="s">
        <v>27</v>
      </c>
      <c r="B17" s="44"/>
      <c r="C17" s="45">
        <f>SUM(M20:M63)</f>
        <v>2395893.8566666669</v>
      </c>
      <c r="D17" s="46"/>
      <c r="E17" s="32" t="s">
        <v>75</v>
      </c>
      <c r="F17" s="32" t="s">
        <v>76</v>
      </c>
      <c r="G17" s="32" t="s">
        <v>77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3" t="s">
        <v>0</v>
      </c>
      <c r="B18" s="33" t="s">
        <v>1</v>
      </c>
      <c r="C18" s="33" t="s">
        <v>2</v>
      </c>
      <c r="D18" s="33"/>
      <c r="E18" s="21" t="s">
        <v>24</v>
      </c>
      <c r="F18" s="21" t="s">
        <v>25</v>
      </c>
      <c r="G18" s="21" t="s">
        <v>26</v>
      </c>
      <c r="H18" s="47" t="s">
        <v>11</v>
      </c>
      <c r="I18" s="33" t="s">
        <v>8</v>
      </c>
      <c r="J18" s="33" t="s">
        <v>9</v>
      </c>
      <c r="K18" s="33" t="s">
        <v>10</v>
      </c>
      <c r="L18" s="33" t="s">
        <v>6</v>
      </c>
      <c r="M18" s="42" t="s">
        <v>7</v>
      </c>
    </row>
    <row r="19" spans="1:15" x14ac:dyDescent="0.25">
      <c r="A19" s="34"/>
      <c r="B19" s="34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48"/>
      <c r="I19" s="33"/>
      <c r="J19" s="33"/>
      <c r="K19" s="33"/>
      <c r="L19" s="33"/>
      <c r="M19" s="42"/>
    </row>
    <row r="20" spans="1:15" s="27" customFormat="1" ht="30" x14ac:dyDescent="0.25">
      <c r="A20" s="4">
        <v>1</v>
      </c>
      <c r="B20" s="49" t="s">
        <v>28</v>
      </c>
      <c r="C20" s="31" t="s">
        <v>72</v>
      </c>
      <c r="D20" s="17">
        <v>10</v>
      </c>
      <c r="E20" s="18">
        <v>30930</v>
      </c>
      <c r="F20" s="19">
        <v>30120.42</v>
      </c>
      <c r="G20" s="28">
        <v>31325.25</v>
      </c>
      <c r="H20" s="28">
        <f>ROUNDDOWN(AVERAGE(E20:G20),2)</f>
        <v>30791.89</v>
      </c>
      <c r="I20" s="26">
        <f t="shared" ref="I20:I48" si="0" xml:space="preserve"> COUNT(E20:G20)</f>
        <v>3</v>
      </c>
      <c r="J20" s="26">
        <f t="shared" ref="J20:J48" si="1">STDEV(E20:G20)</f>
        <v>614.17392593629461</v>
      </c>
      <c r="K20" s="26">
        <f t="shared" ref="K20:K48" si="2">J20/H20*100</f>
        <v>1.9945963886474478</v>
      </c>
      <c r="L20" s="26" t="str">
        <f t="shared" ref="L20:L48" si="3">IF(K20&lt;33,"ОДНОРОДНЫЕ","НЕОДНОРОДНЫЕ")</f>
        <v>ОДНОРОДНЫЕ</v>
      </c>
      <c r="M20" s="28">
        <f t="shared" ref="M20:M48" si="4">D20*H20</f>
        <v>307918.90000000002</v>
      </c>
      <c r="O20" s="50"/>
    </row>
    <row r="21" spans="1:15" s="27" customFormat="1" ht="30" x14ac:dyDescent="0.25">
      <c r="A21" s="4">
        <v>2</v>
      </c>
      <c r="B21" s="49" t="s">
        <v>29</v>
      </c>
      <c r="C21" s="31" t="s">
        <v>72</v>
      </c>
      <c r="D21" s="17">
        <v>1</v>
      </c>
      <c r="E21" s="18">
        <v>9920</v>
      </c>
      <c r="F21" s="19">
        <v>9663.2800000000007</v>
      </c>
      <c r="G21" s="28">
        <v>10049.82</v>
      </c>
      <c r="H21" s="30">
        <f t="shared" ref="H21:H63" si="5">AVERAGE(E21:G21)</f>
        <v>9877.6999999999989</v>
      </c>
      <c r="I21" s="26">
        <f t="shared" si="0"/>
        <v>3</v>
      </c>
      <c r="J21" s="26">
        <f t="shared" si="1"/>
        <v>196.7111089898072</v>
      </c>
      <c r="K21" s="26">
        <f t="shared" si="2"/>
        <v>1.9914667279812832</v>
      </c>
      <c r="L21" s="26" t="str">
        <f t="shared" si="3"/>
        <v>ОДНОРОДНЫЕ</v>
      </c>
      <c r="M21" s="28">
        <f t="shared" si="4"/>
        <v>9877.6999999999989</v>
      </c>
      <c r="O21" s="50"/>
    </row>
    <row r="22" spans="1:15" s="27" customFormat="1" ht="30" x14ac:dyDescent="0.25">
      <c r="A22" s="4">
        <v>3</v>
      </c>
      <c r="B22" s="49" t="s">
        <v>30</v>
      </c>
      <c r="C22" s="31" t="s">
        <v>72</v>
      </c>
      <c r="D22" s="17">
        <v>12</v>
      </c>
      <c r="E22" s="18">
        <v>18750</v>
      </c>
      <c r="F22" s="19">
        <v>18247.13</v>
      </c>
      <c r="G22" s="28">
        <v>18976.98</v>
      </c>
      <c r="H22" s="30">
        <f t="shared" si="5"/>
        <v>18658.036666666667</v>
      </c>
      <c r="I22" s="26">
        <f t="shared" si="0"/>
        <v>3</v>
      </c>
      <c r="J22" s="26">
        <f t="shared" si="1"/>
        <v>373.51465384015762</v>
      </c>
      <c r="K22" s="26">
        <f t="shared" si="2"/>
        <v>2.001896879683255</v>
      </c>
      <c r="L22" s="26" t="str">
        <f t="shared" si="3"/>
        <v>ОДНОРОДНЫЕ</v>
      </c>
      <c r="M22" s="28">
        <f t="shared" si="4"/>
        <v>223896.44</v>
      </c>
      <c r="O22" s="50"/>
    </row>
    <row r="23" spans="1:15" s="27" customFormat="1" ht="30" x14ac:dyDescent="0.25">
      <c r="A23" s="4">
        <v>4</v>
      </c>
      <c r="B23" s="49" t="s">
        <v>31</v>
      </c>
      <c r="C23" s="31" t="s">
        <v>72</v>
      </c>
      <c r="D23" s="17">
        <v>1</v>
      </c>
      <c r="E23" s="18">
        <v>12730</v>
      </c>
      <c r="F23" s="19">
        <v>12373.79</v>
      </c>
      <c r="G23" s="28">
        <v>12868.79</v>
      </c>
      <c r="H23" s="30">
        <f t="shared" si="5"/>
        <v>12657.526666666667</v>
      </c>
      <c r="I23" s="26">
        <f t="shared" si="0"/>
        <v>3</v>
      </c>
      <c r="J23" s="26">
        <f t="shared" si="1"/>
        <v>255.33416934153814</v>
      </c>
      <c r="K23" s="26">
        <f t="shared" si="2"/>
        <v>2.0172516800928837</v>
      </c>
      <c r="L23" s="26" t="str">
        <f t="shared" si="3"/>
        <v>ОДНОРОДНЫЕ</v>
      </c>
      <c r="M23" s="28">
        <f t="shared" si="4"/>
        <v>12657.526666666667</v>
      </c>
      <c r="O23" s="50"/>
    </row>
    <row r="24" spans="1:15" s="29" customFormat="1" ht="30" x14ac:dyDescent="0.25">
      <c r="A24" s="4">
        <v>5</v>
      </c>
      <c r="B24" s="49" t="s">
        <v>32</v>
      </c>
      <c r="C24" s="31" t="s">
        <v>72</v>
      </c>
      <c r="D24" s="17">
        <v>2</v>
      </c>
      <c r="E24" s="18">
        <v>22840</v>
      </c>
      <c r="F24" s="19">
        <v>22236.28</v>
      </c>
      <c r="G24" s="30">
        <v>23125.74</v>
      </c>
      <c r="H24" s="30">
        <f t="shared" si="5"/>
        <v>22734.006666666668</v>
      </c>
      <c r="I24" s="31">
        <f t="shared" ref="I24:I44" si="6" xml:space="preserve"> COUNT(E24:G24)</f>
        <v>3</v>
      </c>
      <c r="J24" s="31">
        <f t="shared" ref="J24:J44" si="7">STDEV(E24:G24)</f>
        <v>454.10429741782286</v>
      </c>
      <c r="K24" s="31">
        <f t="shared" ref="K24:K44" si="8">J24/H24*100</f>
        <v>1.9974670724612973</v>
      </c>
      <c r="L24" s="31" t="str">
        <f t="shared" ref="L24:L44" si="9">IF(K24&lt;33,"ОДНОРОДНЫЕ","НЕОДНОРОДНЫЕ")</f>
        <v>ОДНОРОДНЫЕ</v>
      </c>
      <c r="M24" s="30">
        <f t="shared" ref="M24:M44" si="10">D24*H24</f>
        <v>45468.013333333336</v>
      </c>
      <c r="O24" s="50"/>
    </row>
    <row r="25" spans="1:15" s="29" customFormat="1" ht="30" x14ac:dyDescent="0.25">
      <c r="A25" s="4">
        <v>6</v>
      </c>
      <c r="B25" s="49" t="s">
        <v>33</v>
      </c>
      <c r="C25" s="31" t="s">
        <v>72</v>
      </c>
      <c r="D25" s="17">
        <v>1</v>
      </c>
      <c r="E25" s="18">
        <v>21610</v>
      </c>
      <c r="F25" s="19">
        <v>21043.99</v>
      </c>
      <c r="G25" s="30">
        <v>21885.71</v>
      </c>
      <c r="H25" s="30">
        <f t="shared" si="5"/>
        <v>21513.233333333334</v>
      </c>
      <c r="I25" s="31">
        <f t="shared" si="6"/>
        <v>3</v>
      </c>
      <c r="J25" s="31">
        <f t="shared" si="7"/>
        <v>429.1223373740084</v>
      </c>
      <c r="K25" s="31">
        <f t="shared" si="8"/>
        <v>1.9946901087579043</v>
      </c>
      <c r="L25" s="31" t="str">
        <f t="shared" si="9"/>
        <v>ОДНОРОДНЫЕ</v>
      </c>
      <c r="M25" s="30">
        <f t="shared" si="10"/>
        <v>21513.233333333334</v>
      </c>
      <c r="O25" s="50"/>
    </row>
    <row r="26" spans="1:15" s="29" customFormat="1" ht="30" x14ac:dyDescent="0.25">
      <c r="A26" s="4">
        <v>7</v>
      </c>
      <c r="B26" s="49" t="s">
        <v>34</v>
      </c>
      <c r="C26" s="31" t="s">
        <v>72</v>
      </c>
      <c r="D26" s="17">
        <v>4</v>
      </c>
      <c r="E26" s="18">
        <v>39435</v>
      </c>
      <c r="F26" s="19">
        <v>38413.870000000003</v>
      </c>
      <c r="G26" s="30">
        <v>39950.46</v>
      </c>
      <c r="H26" s="30">
        <f t="shared" si="5"/>
        <v>39266.443333333329</v>
      </c>
      <c r="I26" s="31">
        <f t="shared" si="6"/>
        <v>3</v>
      </c>
      <c r="J26" s="31">
        <f t="shared" si="7"/>
        <v>782.03946155761901</v>
      </c>
      <c r="K26" s="31">
        <f t="shared" si="8"/>
        <v>1.9916228595467032</v>
      </c>
      <c r="L26" s="31" t="str">
        <f t="shared" si="9"/>
        <v>ОДНОРОДНЫЕ</v>
      </c>
      <c r="M26" s="30">
        <f t="shared" si="10"/>
        <v>157065.77333333332</v>
      </c>
      <c r="O26" s="50"/>
    </row>
    <row r="27" spans="1:15" s="29" customFormat="1" ht="45" x14ac:dyDescent="0.25">
      <c r="A27" s="4">
        <v>8</v>
      </c>
      <c r="B27" s="49" t="s">
        <v>35</v>
      </c>
      <c r="C27" s="31" t="s">
        <v>72</v>
      </c>
      <c r="D27" s="17">
        <v>1</v>
      </c>
      <c r="E27" s="18">
        <v>61065</v>
      </c>
      <c r="F27" s="19">
        <v>59499.55</v>
      </c>
      <c r="G27" s="30">
        <v>61879.51</v>
      </c>
      <c r="H27" s="30">
        <f t="shared" si="5"/>
        <v>60814.686666666668</v>
      </c>
      <c r="I27" s="31">
        <f t="shared" si="6"/>
        <v>3</v>
      </c>
      <c r="J27" s="31">
        <f t="shared" si="7"/>
        <v>1209.5639602903732</v>
      </c>
      <c r="K27" s="31">
        <f t="shared" si="8"/>
        <v>1.9889339674150637</v>
      </c>
      <c r="L27" s="31" t="str">
        <f t="shared" si="9"/>
        <v>ОДНОРОДНЫЕ</v>
      </c>
      <c r="M27" s="30">
        <f t="shared" si="10"/>
        <v>60814.686666666668</v>
      </c>
      <c r="O27" s="50"/>
    </row>
    <row r="28" spans="1:15" s="29" customFormat="1" x14ac:dyDescent="0.25">
      <c r="A28" s="4">
        <v>9</v>
      </c>
      <c r="B28" s="49" t="s">
        <v>36</v>
      </c>
      <c r="C28" s="31" t="s">
        <v>72</v>
      </c>
      <c r="D28" s="17">
        <v>3</v>
      </c>
      <c r="E28" s="18">
        <v>23360</v>
      </c>
      <c r="F28" s="19">
        <v>22715</v>
      </c>
      <c r="G28" s="30">
        <v>23623.599999999999</v>
      </c>
      <c r="H28" s="30">
        <f t="shared" si="5"/>
        <v>23232.866666666669</v>
      </c>
      <c r="I28" s="31">
        <f t="shared" si="6"/>
        <v>3</v>
      </c>
      <c r="J28" s="31">
        <f t="shared" si="7"/>
        <v>467.45123096782277</v>
      </c>
      <c r="K28" s="31">
        <f t="shared" si="8"/>
        <v>2.0120256259142479</v>
      </c>
      <c r="L28" s="31" t="str">
        <f t="shared" si="9"/>
        <v>ОДНОРОДНЫЕ</v>
      </c>
      <c r="M28" s="30">
        <f t="shared" si="10"/>
        <v>69698.600000000006</v>
      </c>
      <c r="O28" s="50"/>
    </row>
    <row r="29" spans="1:15" s="29" customFormat="1" x14ac:dyDescent="0.25">
      <c r="A29" s="4">
        <v>10</v>
      </c>
      <c r="B29" s="49" t="s">
        <v>37</v>
      </c>
      <c r="C29" s="31" t="s">
        <v>72</v>
      </c>
      <c r="D29" s="17">
        <v>1</v>
      </c>
      <c r="E29" s="18">
        <v>12800</v>
      </c>
      <c r="F29" s="19">
        <v>12444.74</v>
      </c>
      <c r="G29" s="30">
        <v>12942.49</v>
      </c>
      <c r="H29" s="30">
        <f t="shared" si="5"/>
        <v>12729.076666666666</v>
      </c>
      <c r="I29" s="31">
        <f t="shared" si="6"/>
        <v>3</v>
      </c>
      <c r="J29" s="31">
        <f t="shared" si="7"/>
        <v>256.34226150467924</v>
      </c>
      <c r="K29" s="31">
        <f t="shared" si="8"/>
        <v>2.0138323322064413</v>
      </c>
      <c r="L29" s="31" t="str">
        <f t="shared" si="9"/>
        <v>ОДНОРОДНЫЕ</v>
      </c>
      <c r="M29" s="30">
        <f t="shared" si="10"/>
        <v>12729.076666666666</v>
      </c>
      <c r="O29" s="50"/>
    </row>
    <row r="30" spans="1:15" s="29" customFormat="1" x14ac:dyDescent="0.25">
      <c r="A30" s="4">
        <v>11</v>
      </c>
      <c r="B30" s="49" t="s">
        <v>38</v>
      </c>
      <c r="C30" s="31" t="s">
        <v>72</v>
      </c>
      <c r="D30" s="17">
        <v>3</v>
      </c>
      <c r="E30" s="18">
        <v>29692</v>
      </c>
      <c r="F30" s="19">
        <v>28908.11</v>
      </c>
      <c r="G30" s="30">
        <v>30064.43</v>
      </c>
      <c r="H30" s="30">
        <f t="shared" si="5"/>
        <v>29554.846666666668</v>
      </c>
      <c r="I30" s="31">
        <f t="shared" si="6"/>
        <v>3</v>
      </c>
      <c r="J30" s="31">
        <f t="shared" si="7"/>
        <v>590.23492207199422</v>
      </c>
      <c r="K30" s="31">
        <f t="shared" si="8"/>
        <v>1.997083350588615</v>
      </c>
      <c r="L30" s="31" t="str">
        <f t="shared" si="9"/>
        <v>ОДНОРОДНЫЕ</v>
      </c>
      <c r="M30" s="30">
        <f t="shared" si="10"/>
        <v>88664.540000000008</v>
      </c>
      <c r="O30" s="50"/>
    </row>
    <row r="31" spans="1:15" s="29" customFormat="1" x14ac:dyDescent="0.25">
      <c r="A31" s="4">
        <v>12</v>
      </c>
      <c r="B31" s="49" t="s">
        <v>39</v>
      </c>
      <c r="C31" s="31" t="s">
        <v>72</v>
      </c>
      <c r="D31" s="17">
        <v>1</v>
      </c>
      <c r="E31" s="18">
        <v>11077</v>
      </c>
      <c r="F31" s="19">
        <v>10750.52</v>
      </c>
      <c r="G31" s="30">
        <v>11180.51</v>
      </c>
      <c r="H31" s="30">
        <f t="shared" si="5"/>
        <v>11002.676666666666</v>
      </c>
      <c r="I31" s="31">
        <f t="shared" si="6"/>
        <v>3</v>
      </c>
      <c r="J31" s="31">
        <f t="shared" si="7"/>
        <v>224.42330189473032</v>
      </c>
      <c r="K31" s="31">
        <f t="shared" si="8"/>
        <v>2.0397155046338451</v>
      </c>
      <c r="L31" s="31" t="str">
        <f t="shared" si="9"/>
        <v>ОДНОРОДНЫЕ</v>
      </c>
      <c r="M31" s="30">
        <f t="shared" si="10"/>
        <v>11002.676666666666</v>
      </c>
      <c r="O31" s="50"/>
    </row>
    <row r="32" spans="1:15" s="29" customFormat="1" x14ac:dyDescent="0.25">
      <c r="A32" s="4">
        <v>13</v>
      </c>
      <c r="B32" s="49" t="s">
        <v>40</v>
      </c>
      <c r="C32" s="31" t="s">
        <v>72</v>
      </c>
      <c r="D32" s="17">
        <v>2</v>
      </c>
      <c r="E32" s="18">
        <v>21950</v>
      </c>
      <c r="F32" s="19">
        <v>21331.31</v>
      </c>
      <c r="G32" s="30">
        <v>22184.58</v>
      </c>
      <c r="H32" s="30">
        <f t="shared" si="5"/>
        <v>21821.963333333333</v>
      </c>
      <c r="I32" s="31">
        <f t="shared" si="6"/>
        <v>3</v>
      </c>
      <c r="J32" s="31">
        <f t="shared" si="7"/>
        <v>440.80887494846712</v>
      </c>
      <c r="K32" s="31">
        <f t="shared" si="8"/>
        <v>2.0200239007602301</v>
      </c>
      <c r="L32" s="31" t="str">
        <f t="shared" si="9"/>
        <v>ОДНОРОДНЫЕ</v>
      </c>
      <c r="M32" s="30">
        <f t="shared" si="10"/>
        <v>43643.926666666666</v>
      </c>
      <c r="O32" s="50"/>
    </row>
    <row r="33" spans="1:15" s="29" customFormat="1" x14ac:dyDescent="0.25">
      <c r="A33" s="4">
        <v>14</v>
      </c>
      <c r="B33" s="49" t="s">
        <v>41</v>
      </c>
      <c r="C33" s="31" t="s">
        <v>72</v>
      </c>
      <c r="D33" s="17">
        <v>1</v>
      </c>
      <c r="E33" s="18">
        <v>29140</v>
      </c>
      <c r="F33" s="19">
        <v>28366.03</v>
      </c>
      <c r="G33" s="30">
        <v>29500.68</v>
      </c>
      <c r="H33" s="30">
        <f t="shared" si="5"/>
        <v>29002.236666666664</v>
      </c>
      <c r="I33" s="31">
        <f t="shared" si="6"/>
        <v>3</v>
      </c>
      <c r="J33" s="31">
        <f t="shared" si="7"/>
        <v>579.73416979968863</v>
      </c>
      <c r="K33" s="31">
        <f t="shared" si="8"/>
        <v>1.9989291738522996</v>
      </c>
      <c r="L33" s="31" t="str">
        <f t="shared" si="9"/>
        <v>ОДНОРОДНЫЕ</v>
      </c>
      <c r="M33" s="30">
        <f t="shared" si="10"/>
        <v>29002.236666666664</v>
      </c>
      <c r="O33" s="50"/>
    </row>
    <row r="34" spans="1:15" s="29" customFormat="1" x14ac:dyDescent="0.25">
      <c r="A34" s="4">
        <v>15</v>
      </c>
      <c r="B34" s="49" t="s">
        <v>42</v>
      </c>
      <c r="C34" s="31" t="s">
        <v>72</v>
      </c>
      <c r="D34" s="17">
        <v>4</v>
      </c>
      <c r="E34" s="18">
        <v>20380</v>
      </c>
      <c r="F34" s="19">
        <v>19810.009999999998</v>
      </c>
      <c r="G34" s="30">
        <v>20602.45</v>
      </c>
      <c r="H34" s="30">
        <f t="shared" si="5"/>
        <v>20264.153333333332</v>
      </c>
      <c r="I34" s="31">
        <f t="shared" si="6"/>
        <v>3</v>
      </c>
      <c r="J34" s="31">
        <f t="shared" si="7"/>
        <v>408.72438884085972</v>
      </c>
      <c r="K34" s="31">
        <f t="shared" si="8"/>
        <v>2.0169823141267509</v>
      </c>
      <c r="L34" s="31" t="str">
        <f t="shared" si="9"/>
        <v>ОДНОРОДНЫЕ</v>
      </c>
      <c r="M34" s="30">
        <f t="shared" si="10"/>
        <v>81056.613333333327</v>
      </c>
      <c r="O34" s="50"/>
    </row>
    <row r="35" spans="1:15" s="29" customFormat="1" x14ac:dyDescent="0.25">
      <c r="A35" s="4">
        <v>16</v>
      </c>
      <c r="B35" s="49" t="s">
        <v>43</v>
      </c>
      <c r="C35" s="31" t="s">
        <v>72</v>
      </c>
      <c r="D35" s="17">
        <v>1</v>
      </c>
      <c r="E35" s="18">
        <v>17990</v>
      </c>
      <c r="F35" s="19">
        <v>17481.2</v>
      </c>
      <c r="G35" s="30">
        <v>18180.47</v>
      </c>
      <c r="H35" s="30">
        <f t="shared" si="5"/>
        <v>17883.89</v>
      </c>
      <c r="I35" s="31">
        <f t="shared" si="6"/>
        <v>3</v>
      </c>
      <c r="J35" s="31">
        <f t="shared" si="7"/>
        <v>361.50951896181107</v>
      </c>
      <c r="K35" s="31">
        <f t="shared" si="8"/>
        <v>2.0214255341640497</v>
      </c>
      <c r="L35" s="31" t="str">
        <f t="shared" si="9"/>
        <v>ОДНОРОДНЫЕ</v>
      </c>
      <c r="M35" s="30">
        <f t="shared" si="10"/>
        <v>17883.89</v>
      </c>
      <c r="O35" s="50"/>
    </row>
    <row r="36" spans="1:15" s="29" customFormat="1" x14ac:dyDescent="0.25">
      <c r="A36" s="4">
        <v>17</v>
      </c>
      <c r="B36" s="49" t="s">
        <v>44</v>
      </c>
      <c r="C36" s="31" t="s">
        <v>72</v>
      </c>
      <c r="D36" s="17">
        <v>1</v>
      </c>
      <c r="E36" s="18">
        <v>30070</v>
      </c>
      <c r="F36" s="19">
        <v>29254.06</v>
      </c>
      <c r="G36" s="30">
        <v>30424.240000000002</v>
      </c>
      <c r="H36" s="30">
        <f t="shared" si="5"/>
        <v>29916.100000000002</v>
      </c>
      <c r="I36" s="31">
        <f t="shared" si="6"/>
        <v>3</v>
      </c>
      <c r="J36" s="31">
        <f t="shared" si="7"/>
        <v>600.07850786376275</v>
      </c>
      <c r="K36" s="31">
        <f t="shared" si="8"/>
        <v>2.0058714466917906</v>
      </c>
      <c r="L36" s="31" t="str">
        <f t="shared" si="9"/>
        <v>ОДНОРОДНЫЕ</v>
      </c>
      <c r="M36" s="30">
        <f t="shared" si="10"/>
        <v>29916.100000000002</v>
      </c>
      <c r="O36" s="50"/>
    </row>
    <row r="37" spans="1:15" s="29" customFormat="1" ht="30" x14ac:dyDescent="0.25">
      <c r="A37" s="4">
        <v>18</v>
      </c>
      <c r="B37" s="49" t="s">
        <v>45</v>
      </c>
      <c r="C37" s="31" t="s">
        <v>72</v>
      </c>
      <c r="D37" s="17">
        <v>1</v>
      </c>
      <c r="E37" s="18">
        <v>23275</v>
      </c>
      <c r="F37" s="19">
        <v>22633.16</v>
      </c>
      <c r="G37" s="30">
        <v>23538.46</v>
      </c>
      <c r="H37" s="30">
        <f t="shared" si="5"/>
        <v>23148.873333333333</v>
      </c>
      <c r="I37" s="31">
        <f t="shared" si="6"/>
        <v>3</v>
      </c>
      <c r="J37" s="31">
        <f t="shared" si="7"/>
        <v>465.64253943699458</v>
      </c>
      <c r="K37" s="31">
        <f t="shared" si="8"/>
        <v>2.0115127536962691</v>
      </c>
      <c r="L37" s="31" t="str">
        <f t="shared" si="9"/>
        <v>ОДНОРОДНЫЕ</v>
      </c>
      <c r="M37" s="30">
        <f t="shared" si="10"/>
        <v>23148.873333333333</v>
      </c>
      <c r="O37" s="50"/>
    </row>
    <row r="38" spans="1:15" s="29" customFormat="1" ht="30" x14ac:dyDescent="0.25">
      <c r="A38" s="4">
        <v>19</v>
      </c>
      <c r="B38" s="49" t="s">
        <v>46</v>
      </c>
      <c r="C38" s="31" t="s">
        <v>72</v>
      </c>
      <c r="D38" s="17">
        <v>5</v>
      </c>
      <c r="E38" s="18">
        <v>26690</v>
      </c>
      <c r="F38" s="19">
        <v>26001.47</v>
      </c>
      <c r="G38" s="30">
        <v>27041.52</v>
      </c>
      <c r="H38" s="30">
        <f t="shared" si="5"/>
        <v>26577.663333333334</v>
      </c>
      <c r="I38" s="31">
        <f t="shared" si="6"/>
        <v>3</v>
      </c>
      <c r="J38" s="31">
        <f t="shared" si="7"/>
        <v>529.04692195809332</v>
      </c>
      <c r="K38" s="31">
        <f t="shared" si="8"/>
        <v>1.9905697326467753</v>
      </c>
      <c r="L38" s="31" t="str">
        <f t="shared" si="9"/>
        <v>ОДНОРОДНЫЕ</v>
      </c>
      <c r="M38" s="30">
        <f t="shared" si="10"/>
        <v>132888.31666666668</v>
      </c>
      <c r="O38" s="50"/>
    </row>
    <row r="39" spans="1:15" s="29" customFormat="1" ht="30" x14ac:dyDescent="0.25">
      <c r="A39" s="4">
        <v>20</v>
      </c>
      <c r="B39" s="49" t="s">
        <v>47</v>
      </c>
      <c r="C39" s="31" t="s">
        <v>72</v>
      </c>
      <c r="D39" s="17">
        <v>1</v>
      </c>
      <c r="E39" s="18">
        <v>10245</v>
      </c>
      <c r="F39" s="19">
        <v>9956.76</v>
      </c>
      <c r="G39" s="30">
        <v>10355.07</v>
      </c>
      <c r="H39" s="30">
        <f t="shared" si="5"/>
        <v>10185.61</v>
      </c>
      <c r="I39" s="31">
        <f t="shared" si="6"/>
        <v>3</v>
      </c>
      <c r="J39" s="31">
        <f t="shared" si="7"/>
        <v>205.68931207041339</v>
      </c>
      <c r="K39" s="31">
        <f t="shared" si="8"/>
        <v>2.0194108361739098</v>
      </c>
      <c r="L39" s="31" t="str">
        <f t="shared" si="9"/>
        <v>ОДНОРОДНЫЕ</v>
      </c>
      <c r="M39" s="30">
        <f t="shared" si="10"/>
        <v>10185.61</v>
      </c>
      <c r="O39" s="50"/>
    </row>
    <row r="40" spans="1:15" s="29" customFormat="1" x14ac:dyDescent="0.25">
      <c r="A40" s="4">
        <v>21</v>
      </c>
      <c r="B40" s="49" t="s">
        <v>48</v>
      </c>
      <c r="C40" s="31" t="s">
        <v>72</v>
      </c>
      <c r="D40" s="17">
        <v>1</v>
      </c>
      <c r="E40" s="18">
        <v>23660</v>
      </c>
      <c r="F40" s="19">
        <v>23030.15</v>
      </c>
      <c r="G40" s="30">
        <v>23951.4</v>
      </c>
      <c r="H40" s="30">
        <f t="shared" si="5"/>
        <v>23547.183333333334</v>
      </c>
      <c r="I40" s="31">
        <f t="shared" si="6"/>
        <v>3</v>
      </c>
      <c r="J40" s="31">
        <f t="shared" si="7"/>
        <v>470.87269068542633</v>
      </c>
      <c r="K40" s="31">
        <f t="shared" si="8"/>
        <v>1.9996985797399391</v>
      </c>
      <c r="L40" s="31" t="str">
        <f t="shared" si="9"/>
        <v>ОДНОРОДНЫЕ</v>
      </c>
      <c r="M40" s="30">
        <f t="shared" si="10"/>
        <v>23547.183333333334</v>
      </c>
      <c r="O40" s="50"/>
    </row>
    <row r="41" spans="1:15" s="29" customFormat="1" x14ac:dyDescent="0.25">
      <c r="A41" s="4">
        <v>22</v>
      </c>
      <c r="B41" s="49" t="s">
        <v>49</v>
      </c>
      <c r="C41" s="31" t="s">
        <v>72</v>
      </c>
      <c r="D41" s="17">
        <v>1</v>
      </c>
      <c r="E41" s="18">
        <v>12130</v>
      </c>
      <c r="F41" s="19">
        <v>11782.32</v>
      </c>
      <c r="G41" s="30">
        <v>12253.67</v>
      </c>
      <c r="H41" s="30">
        <f t="shared" si="5"/>
        <v>12055.33</v>
      </c>
      <c r="I41" s="31">
        <f t="shared" si="6"/>
        <v>3</v>
      </c>
      <c r="J41" s="31">
        <f t="shared" si="7"/>
        <v>244.38578579778343</v>
      </c>
      <c r="K41" s="31">
        <f t="shared" si="8"/>
        <v>2.0272011284451228</v>
      </c>
      <c r="L41" s="31" t="str">
        <f t="shared" si="9"/>
        <v>ОДНОРОДНЫЕ</v>
      </c>
      <c r="M41" s="30">
        <f t="shared" si="10"/>
        <v>12055.33</v>
      </c>
      <c r="O41" s="50"/>
    </row>
    <row r="42" spans="1:15" s="29" customFormat="1" x14ac:dyDescent="0.25">
      <c r="A42" s="4">
        <v>23</v>
      </c>
      <c r="B42" s="49" t="s">
        <v>50</v>
      </c>
      <c r="C42" s="31" t="s">
        <v>72</v>
      </c>
      <c r="D42" s="17">
        <v>2</v>
      </c>
      <c r="E42" s="18">
        <v>19140</v>
      </c>
      <c r="F42" s="19">
        <v>18628.61</v>
      </c>
      <c r="G42" s="30">
        <v>19373.75</v>
      </c>
      <c r="H42" s="30">
        <f t="shared" si="5"/>
        <v>19047.453333333335</v>
      </c>
      <c r="I42" s="31">
        <f t="shared" si="6"/>
        <v>3</v>
      </c>
      <c r="J42" s="31">
        <f t="shared" si="7"/>
        <v>381.09325503521194</v>
      </c>
      <c r="K42" s="31">
        <f t="shared" si="8"/>
        <v>2.0007569955207236</v>
      </c>
      <c r="L42" s="31" t="str">
        <f t="shared" si="9"/>
        <v>ОДНОРОДНЫЕ</v>
      </c>
      <c r="M42" s="30">
        <f t="shared" si="10"/>
        <v>38094.906666666669</v>
      </c>
      <c r="O42" s="50"/>
    </row>
    <row r="43" spans="1:15" s="29" customFormat="1" x14ac:dyDescent="0.25">
      <c r="A43" s="4">
        <v>24</v>
      </c>
      <c r="B43" s="49" t="s">
        <v>51</v>
      </c>
      <c r="C43" s="31" t="s">
        <v>72</v>
      </c>
      <c r="D43" s="17">
        <v>1</v>
      </c>
      <c r="E43" s="18">
        <v>13460</v>
      </c>
      <c r="F43" s="19">
        <v>13085.71</v>
      </c>
      <c r="G43" s="30">
        <v>13609.2</v>
      </c>
      <c r="H43" s="30">
        <f t="shared" si="5"/>
        <v>13384.970000000001</v>
      </c>
      <c r="I43" s="31">
        <f t="shared" si="6"/>
        <v>3</v>
      </c>
      <c r="J43" s="31">
        <f t="shared" si="7"/>
        <v>269.68976751074638</v>
      </c>
      <c r="K43" s="31">
        <f t="shared" si="8"/>
        <v>2.0148701678879095</v>
      </c>
      <c r="L43" s="31" t="str">
        <f t="shared" si="9"/>
        <v>ОДНОРОДНЫЕ</v>
      </c>
      <c r="M43" s="30">
        <f t="shared" si="10"/>
        <v>13384.970000000001</v>
      </c>
      <c r="O43" s="50"/>
    </row>
    <row r="44" spans="1:15" s="29" customFormat="1" x14ac:dyDescent="0.25">
      <c r="A44" s="4">
        <v>25</v>
      </c>
      <c r="B44" s="49" t="s">
        <v>52</v>
      </c>
      <c r="C44" s="31" t="s">
        <v>72</v>
      </c>
      <c r="D44" s="17">
        <v>1</v>
      </c>
      <c r="E44" s="18">
        <v>18600</v>
      </c>
      <c r="F44" s="19">
        <v>18038.45</v>
      </c>
      <c r="G44" s="30">
        <v>18806.810000000001</v>
      </c>
      <c r="H44" s="30">
        <f t="shared" si="5"/>
        <v>18481.75333333333</v>
      </c>
      <c r="I44" s="31">
        <f t="shared" si="6"/>
        <v>3</v>
      </c>
      <c r="J44" s="31">
        <f t="shared" si="7"/>
        <v>397.5939864149525</v>
      </c>
      <c r="K44" s="31">
        <f t="shared" si="8"/>
        <v>2.1512785028780774</v>
      </c>
      <c r="L44" s="31" t="str">
        <f t="shared" si="9"/>
        <v>ОДНОРОДНЫЕ</v>
      </c>
      <c r="M44" s="30">
        <f t="shared" si="10"/>
        <v>18481.75333333333</v>
      </c>
      <c r="O44" s="50"/>
    </row>
    <row r="45" spans="1:15" s="27" customFormat="1" x14ac:dyDescent="0.25">
      <c r="A45" s="4">
        <v>26</v>
      </c>
      <c r="B45" s="49" t="s">
        <v>53</v>
      </c>
      <c r="C45" s="31" t="s">
        <v>72</v>
      </c>
      <c r="D45" s="17">
        <v>1</v>
      </c>
      <c r="E45" s="18">
        <v>15140</v>
      </c>
      <c r="F45" s="19">
        <v>14729</v>
      </c>
      <c r="G45" s="28">
        <v>15318.16</v>
      </c>
      <c r="H45" s="30">
        <f t="shared" si="5"/>
        <v>15062.386666666667</v>
      </c>
      <c r="I45" s="26">
        <f t="shared" si="0"/>
        <v>3</v>
      </c>
      <c r="J45" s="26">
        <f t="shared" si="1"/>
        <v>302.1510359627008</v>
      </c>
      <c r="K45" s="26">
        <f t="shared" si="2"/>
        <v>2.0059970750277345</v>
      </c>
      <c r="L45" s="26" t="str">
        <f t="shared" si="3"/>
        <v>ОДНОРОДНЫЕ</v>
      </c>
      <c r="M45" s="28">
        <f t="shared" si="4"/>
        <v>15062.386666666667</v>
      </c>
      <c r="O45" s="50"/>
    </row>
    <row r="46" spans="1:15" s="27" customFormat="1" x14ac:dyDescent="0.25">
      <c r="A46" s="4">
        <v>27</v>
      </c>
      <c r="B46" s="49" t="s">
        <v>54</v>
      </c>
      <c r="C46" s="31" t="s">
        <v>72</v>
      </c>
      <c r="D46" s="17">
        <v>3</v>
      </c>
      <c r="E46" s="18">
        <v>21470</v>
      </c>
      <c r="F46" s="19">
        <v>20911.22</v>
      </c>
      <c r="G46" s="28">
        <v>21747.66</v>
      </c>
      <c r="H46" s="30">
        <f t="shared" si="5"/>
        <v>21376.293333333335</v>
      </c>
      <c r="I46" s="26">
        <f t="shared" si="0"/>
        <v>3</v>
      </c>
      <c r="J46" s="26">
        <f t="shared" si="1"/>
        <v>426.02074237451484</v>
      </c>
      <c r="K46" s="26">
        <f t="shared" si="2"/>
        <v>1.9929589088777855</v>
      </c>
      <c r="L46" s="26" t="str">
        <f t="shared" si="3"/>
        <v>ОДНОРОДНЫЕ</v>
      </c>
      <c r="M46" s="28">
        <f t="shared" si="4"/>
        <v>64128.880000000005</v>
      </c>
      <c r="O46" s="50"/>
    </row>
    <row r="47" spans="1:15" s="27" customFormat="1" ht="30" x14ac:dyDescent="0.25">
      <c r="A47" s="4">
        <v>28</v>
      </c>
      <c r="B47" s="49" t="s">
        <v>55</v>
      </c>
      <c r="C47" s="31" t="s">
        <v>72</v>
      </c>
      <c r="D47" s="17">
        <v>1</v>
      </c>
      <c r="E47" s="18">
        <v>22080</v>
      </c>
      <c r="F47" s="19">
        <v>21456.38</v>
      </c>
      <c r="G47" s="28">
        <v>22314.6</v>
      </c>
      <c r="H47" s="30">
        <f t="shared" si="5"/>
        <v>21950.326666666671</v>
      </c>
      <c r="I47" s="26">
        <f t="shared" si="0"/>
        <v>3</v>
      </c>
      <c r="J47" s="26">
        <f t="shared" si="1"/>
        <v>443.56146376047178</v>
      </c>
      <c r="K47" s="26">
        <f t="shared" si="2"/>
        <v>2.0207510826435917</v>
      </c>
      <c r="L47" s="26" t="str">
        <f t="shared" si="3"/>
        <v>ОДНОРОДНЫЕ</v>
      </c>
      <c r="M47" s="28">
        <f t="shared" si="4"/>
        <v>21950.326666666671</v>
      </c>
      <c r="O47" s="50"/>
    </row>
    <row r="48" spans="1:15" s="27" customFormat="1" ht="30" x14ac:dyDescent="0.25">
      <c r="A48" s="4">
        <v>29</v>
      </c>
      <c r="B48" s="49" t="s">
        <v>56</v>
      </c>
      <c r="C48" s="31" t="s">
        <v>72</v>
      </c>
      <c r="D48" s="17">
        <v>1</v>
      </c>
      <c r="E48" s="18">
        <v>20740</v>
      </c>
      <c r="F48" s="19">
        <v>20019.009999999998</v>
      </c>
      <c r="G48" s="28">
        <v>20819.810000000001</v>
      </c>
      <c r="H48" s="30">
        <f t="shared" si="5"/>
        <v>20526.273333333331</v>
      </c>
      <c r="I48" s="26">
        <f t="shared" si="0"/>
        <v>3</v>
      </c>
      <c r="J48" s="26">
        <f t="shared" si="1"/>
        <v>441.11163670133948</v>
      </c>
      <c r="K48" s="26">
        <f t="shared" si="2"/>
        <v>2.1490098545311822</v>
      </c>
      <c r="L48" s="26" t="str">
        <f t="shared" si="3"/>
        <v>ОДНОРОДНЫЕ</v>
      </c>
      <c r="M48" s="28">
        <f t="shared" si="4"/>
        <v>20526.273333333331</v>
      </c>
      <c r="O48" s="50"/>
    </row>
    <row r="49" spans="1:15" s="27" customFormat="1" ht="30" x14ac:dyDescent="0.25">
      <c r="A49" s="4">
        <v>30</v>
      </c>
      <c r="B49" s="49" t="s">
        <v>57</v>
      </c>
      <c r="C49" s="31" t="s">
        <v>72</v>
      </c>
      <c r="D49" s="17">
        <v>1</v>
      </c>
      <c r="E49" s="18">
        <v>16220</v>
      </c>
      <c r="F49" s="19">
        <v>15680.28</v>
      </c>
      <c r="G49" s="28">
        <v>16307.5</v>
      </c>
      <c r="H49" s="30">
        <f t="shared" si="5"/>
        <v>16069.26</v>
      </c>
      <c r="I49" s="26">
        <f t="shared" ref="I49:I56" si="11" xml:space="preserve"> COUNT(E49:G49)</f>
        <v>3</v>
      </c>
      <c r="J49" s="26">
        <f t="shared" ref="J49:J56" si="12">STDEV(E49:G49)</f>
        <v>339.69566202705585</v>
      </c>
      <c r="K49" s="26">
        <f t="shared" ref="K49:K56" si="13">J49/H49*100</f>
        <v>2.113947138991191</v>
      </c>
      <c r="L49" s="26" t="str">
        <f t="shared" ref="L49:L56" si="14">IF(K49&lt;33,"ОДНОРОДНЫЕ","НЕОДНОРОДНЫЕ")</f>
        <v>ОДНОРОДНЫЕ</v>
      </c>
      <c r="M49" s="28">
        <f t="shared" ref="M49:M56" si="15">D49*H49</f>
        <v>16069.26</v>
      </c>
      <c r="O49" s="50"/>
    </row>
    <row r="50" spans="1:15" s="27" customFormat="1" x14ac:dyDescent="0.25">
      <c r="A50" s="4">
        <v>31</v>
      </c>
      <c r="B50" s="49" t="s">
        <v>58</v>
      </c>
      <c r="C50" s="31" t="s">
        <v>72</v>
      </c>
      <c r="D50" s="17">
        <v>1</v>
      </c>
      <c r="E50" s="18">
        <v>44040</v>
      </c>
      <c r="F50" s="19">
        <v>42460.33</v>
      </c>
      <c r="G50" s="28">
        <v>44158.73</v>
      </c>
      <c r="H50" s="30">
        <f t="shared" si="5"/>
        <v>43553.02</v>
      </c>
      <c r="I50" s="26">
        <f t="shared" si="11"/>
        <v>3</v>
      </c>
      <c r="J50" s="26">
        <f t="shared" si="12"/>
        <v>948.15757145107477</v>
      </c>
      <c r="K50" s="26">
        <f t="shared" si="13"/>
        <v>2.1770191170464757</v>
      </c>
      <c r="L50" s="26" t="str">
        <f t="shared" si="14"/>
        <v>ОДНОРОДНЫЕ</v>
      </c>
      <c r="M50" s="28">
        <f t="shared" si="15"/>
        <v>43553.02</v>
      </c>
      <c r="O50" s="50"/>
    </row>
    <row r="51" spans="1:15" s="27" customFormat="1" x14ac:dyDescent="0.25">
      <c r="A51" s="4">
        <v>32</v>
      </c>
      <c r="B51" s="49" t="s">
        <v>59</v>
      </c>
      <c r="C51" s="31" t="s">
        <v>72</v>
      </c>
      <c r="D51" s="17">
        <v>1</v>
      </c>
      <c r="E51" s="18">
        <v>15110</v>
      </c>
      <c r="F51" s="19">
        <v>14634.95</v>
      </c>
      <c r="G51" s="28">
        <v>15220.37</v>
      </c>
      <c r="H51" s="30">
        <f t="shared" si="5"/>
        <v>14988.44</v>
      </c>
      <c r="I51" s="26">
        <f t="shared" si="11"/>
        <v>3</v>
      </c>
      <c r="J51" s="26">
        <f t="shared" si="12"/>
        <v>311.06553859275368</v>
      </c>
      <c r="K51" s="26">
        <f t="shared" si="13"/>
        <v>2.0753696755149544</v>
      </c>
      <c r="L51" s="26" t="str">
        <f t="shared" si="14"/>
        <v>ОДНОРОДНЫЕ</v>
      </c>
      <c r="M51" s="28">
        <f t="shared" si="15"/>
        <v>14988.44</v>
      </c>
      <c r="O51" s="50"/>
    </row>
    <row r="52" spans="1:15" s="27" customFormat="1" x14ac:dyDescent="0.25">
      <c r="A52" s="4">
        <v>33</v>
      </c>
      <c r="B52" s="49" t="s">
        <v>60</v>
      </c>
      <c r="C52" s="31" t="s">
        <v>72</v>
      </c>
      <c r="D52" s="17">
        <v>1</v>
      </c>
      <c r="E52" s="18">
        <v>38430</v>
      </c>
      <c r="F52" s="19">
        <v>37096.51</v>
      </c>
      <c r="G52" s="28">
        <v>38580.410000000003</v>
      </c>
      <c r="H52" s="30">
        <f t="shared" si="5"/>
        <v>38035.640000000007</v>
      </c>
      <c r="I52" s="26">
        <f t="shared" si="11"/>
        <v>3</v>
      </c>
      <c r="J52" s="26">
        <f t="shared" si="12"/>
        <v>816.78005589020108</v>
      </c>
      <c r="K52" s="26">
        <f t="shared" si="13"/>
        <v>2.1474071578398601</v>
      </c>
      <c r="L52" s="26" t="str">
        <f t="shared" si="14"/>
        <v>ОДНОРОДНЫЕ</v>
      </c>
      <c r="M52" s="28">
        <f t="shared" si="15"/>
        <v>38035.640000000007</v>
      </c>
      <c r="O52" s="50"/>
    </row>
    <row r="53" spans="1:15" s="27" customFormat="1" x14ac:dyDescent="0.25">
      <c r="A53" s="4">
        <v>34</v>
      </c>
      <c r="B53" s="49" t="s">
        <v>61</v>
      </c>
      <c r="C53" s="31" t="s">
        <v>72</v>
      </c>
      <c r="D53" s="17">
        <v>1</v>
      </c>
      <c r="E53" s="18">
        <v>10070</v>
      </c>
      <c r="F53" s="19">
        <v>9794.6200000000008</v>
      </c>
      <c r="G53" s="28">
        <v>10186.44</v>
      </c>
      <c r="H53" s="30">
        <f t="shared" si="5"/>
        <v>10017.020000000002</v>
      </c>
      <c r="I53" s="26">
        <f t="shared" si="11"/>
        <v>3</v>
      </c>
      <c r="J53" s="26">
        <f t="shared" si="12"/>
        <v>201.21105436829237</v>
      </c>
      <c r="K53" s="26">
        <f t="shared" si="13"/>
        <v>2.0086917503238721</v>
      </c>
      <c r="L53" s="26" t="str">
        <f t="shared" si="14"/>
        <v>ОДНОРОДНЫЕ</v>
      </c>
      <c r="M53" s="28">
        <f t="shared" si="15"/>
        <v>10017.020000000002</v>
      </c>
      <c r="O53" s="50"/>
    </row>
    <row r="54" spans="1:15" s="27" customFormat="1" x14ac:dyDescent="0.25">
      <c r="A54" s="4">
        <v>35</v>
      </c>
      <c r="B54" s="49" t="s">
        <v>62</v>
      </c>
      <c r="C54" s="31" t="s">
        <v>72</v>
      </c>
      <c r="D54" s="17">
        <v>1</v>
      </c>
      <c r="E54" s="18">
        <v>51620</v>
      </c>
      <c r="F54" s="19">
        <v>49714.28</v>
      </c>
      <c r="G54" s="28">
        <v>51702.86</v>
      </c>
      <c r="H54" s="30">
        <f t="shared" si="5"/>
        <v>51012.380000000005</v>
      </c>
      <c r="I54" s="26">
        <f t="shared" si="11"/>
        <v>3</v>
      </c>
      <c r="J54" s="26">
        <f t="shared" si="12"/>
        <v>1124.9507333212428</v>
      </c>
      <c r="K54" s="26">
        <f t="shared" si="13"/>
        <v>2.2052504378765363</v>
      </c>
      <c r="L54" s="26" t="str">
        <f t="shared" si="14"/>
        <v>ОДНОРОДНЫЕ</v>
      </c>
      <c r="M54" s="28">
        <f t="shared" si="15"/>
        <v>51012.380000000005</v>
      </c>
      <c r="O54" s="50"/>
    </row>
    <row r="55" spans="1:15" s="27" customFormat="1" x14ac:dyDescent="0.25">
      <c r="A55" s="4">
        <v>36</v>
      </c>
      <c r="B55" s="49" t="s">
        <v>63</v>
      </c>
      <c r="C55" s="31" t="s">
        <v>72</v>
      </c>
      <c r="D55" s="17">
        <v>1</v>
      </c>
      <c r="E55" s="18">
        <v>15270</v>
      </c>
      <c r="F55" s="19">
        <v>14729</v>
      </c>
      <c r="G55" s="28">
        <v>15318.16</v>
      </c>
      <c r="H55" s="30">
        <f t="shared" si="5"/>
        <v>15105.720000000001</v>
      </c>
      <c r="I55" s="26">
        <f t="shared" si="11"/>
        <v>3</v>
      </c>
      <c r="J55" s="26">
        <f t="shared" si="12"/>
        <v>327.13653907810414</v>
      </c>
      <c r="K55" s="26">
        <f t="shared" si="13"/>
        <v>2.1656467820011498</v>
      </c>
      <c r="L55" s="26" t="str">
        <f t="shared" si="14"/>
        <v>ОДНОРОДНЫЕ</v>
      </c>
      <c r="M55" s="28">
        <f t="shared" si="15"/>
        <v>15105.720000000001</v>
      </c>
      <c r="O55" s="50"/>
    </row>
    <row r="56" spans="1:15" s="27" customFormat="1" x14ac:dyDescent="0.25">
      <c r="A56" s="4">
        <v>37</v>
      </c>
      <c r="B56" s="49" t="s">
        <v>64</v>
      </c>
      <c r="C56" s="31" t="s">
        <v>72</v>
      </c>
      <c r="D56" s="17">
        <v>1</v>
      </c>
      <c r="E56" s="18">
        <v>55650</v>
      </c>
      <c r="F56" s="19">
        <v>53595.3</v>
      </c>
      <c r="G56" s="28">
        <v>55739.09</v>
      </c>
      <c r="H56" s="30">
        <f t="shared" si="5"/>
        <v>54994.796666666669</v>
      </c>
      <c r="I56" s="26">
        <f t="shared" si="11"/>
        <v>3</v>
      </c>
      <c r="J56" s="26">
        <f t="shared" si="12"/>
        <v>1212.8179777004159</v>
      </c>
      <c r="K56" s="26">
        <f t="shared" si="13"/>
        <v>2.2053322336138876</v>
      </c>
      <c r="L56" s="26" t="str">
        <f t="shared" si="14"/>
        <v>ОДНОРОДНЫЕ</v>
      </c>
      <c r="M56" s="28">
        <f t="shared" si="15"/>
        <v>54994.796666666669</v>
      </c>
      <c r="O56" s="50"/>
    </row>
    <row r="57" spans="1:15" s="27" customFormat="1" x14ac:dyDescent="0.25">
      <c r="A57" s="4">
        <v>38</v>
      </c>
      <c r="B57" s="49" t="s">
        <v>65</v>
      </c>
      <c r="C57" s="31" t="s">
        <v>72</v>
      </c>
      <c r="D57" s="17">
        <v>1</v>
      </c>
      <c r="E57" s="18">
        <v>30580</v>
      </c>
      <c r="F57" s="19">
        <v>29514.98</v>
      </c>
      <c r="G57" s="28">
        <v>30695.61</v>
      </c>
      <c r="H57" s="30">
        <f t="shared" si="5"/>
        <v>30263.53</v>
      </c>
      <c r="I57" s="26">
        <f t="shared" ref="I57:I63" si="16" xml:space="preserve"> COUNT(E57:G57)</f>
        <v>3</v>
      </c>
      <c r="J57" s="26">
        <f t="shared" ref="J57:J63" si="17">STDEV(E57:G57)</f>
        <v>650.83542074782667</v>
      </c>
      <c r="K57" s="26">
        <f t="shared" ref="K57:K63" si="18">J57/H57*100</f>
        <v>2.150560165148701</v>
      </c>
      <c r="L57" s="26" t="str">
        <f t="shared" ref="L57:L63" si="19">IF(K57&lt;33,"ОДНОРОДНЫЕ","НЕОДНОРОДНЫЕ")</f>
        <v>ОДНОРОДНЫЕ</v>
      </c>
      <c r="M57" s="28">
        <f t="shared" ref="M57:M63" si="20">D57*H57</f>
        <v>30263.53</v>
      </c>
      <c r="O57" s="50"/>
    </row>
    <row r="58" spans="1:15" s="27" customFormat="1" x14ac:dyDescent="0.25">
      <c r="A58" s="4">
        <v>39</v>
      </c>
      <c r="B58" s="49" t="s">
        <v>66</v>
      </c>
      <c r="C58" s="31" t="s">
        <v>72</v>
      </c>
      <c r="D58" s="17">
        <v>1</v>
      </c>
      <c r="E58" s="18">
        <v>29760</v>
      </c>
      <c r="F58" s="19">
        <v>28721.22</v>
      </c>
      <c r="G58" s="28">
        <v>29870.06</v>
      </c>
      <c r="H58" s="30">
        <f t="shared" si="5"/>
        <v>29450.426666666666</v>
      </c>
      <c r="I58" s="26">
        <f t="shared" si="16"/>
        <v>3</v>
      </c>
      <c r="J58" s="26">
        <f t="shared" si="17"/>
        <v>633.90462447700531</v>
      </c>
      <c r="K58" s="26">
        <f t="shared" si="18"/>
        <v>2.1524463181869193</v>
      </c>
      <c r="L58" s="26" t="str">
        <f t="shared" si="19"/>
        <v>ОДНОРОДНЫЕ</v>
      </c>
      <c r="M58" s="28">
        <f t="shared" si="20"/>
        <v>29450.426666666666</v>
      </c>
      <c r="O58" s="50"/>
    </row>
    <row r="59" spans="1:15" s="27" customFormat="1" x14ac:dyDescent="0.25">
      <c r="A59" s="4">
        <v>40</v>
      </c>
      <c r="B59" s="49" t="s">
        <v>67</v>
      </c>
      <c r="C59" s="31" t="s">
        <v>72</v>
      </c>
      <c r="D59" s="17">
        <v>1</v>
      </c>
      <c r="E59" s="18">
        <v>27490</v>
      </c>
      <c r="F59" s="19">
        <v>26512.75</v>
      </c>
      <c r="G59" s="28">
        <v>27573.26</v>
      </c>
      <c r="H59" s="30">
        <f t="shared" si="5"/>
        <v>27192.00333333333</v>
      </c>
      <c r="I59" s="26">
        <f t="shared" si="16"/>
        <v>3</v>
      </c>
      <c r="J59" s="26">
        <f t="shared" si="17"/>
        <v>589.72186243459953</v>
      </c>
      <c r="K59" s="26">
        <f t="shared" si="18"/>
        <v>2.1687326792568045</v>
      </c>
      <c r="L59" s="26" t="str">
        <f t="shared" si="19"/>
        <v>ОДНОРОДНЫЕ</v>
      </c>
      <c r="M59" s="28">
        <f t="shared" si="20"/>
        <v>27192.00333333333</v>
      </c>
      <c r="O59" s="50"/>
    </row>
    <row r="60" spans="1:15" s="27" customFormat="1" ht="30" x14ac:dyDescent="0.25">
      <c r="A60" s="4">
        <v>41</v>
      </c>
      <c r="B60" s="49" t="s">
        <v>68</v>
      </c>
      <c r="C60" s="31" t="s">
        <v>72</v>
      </c>
      <c r="D60" s="17">
        <v>25</v>
      </c>
      <c r="E60" s="18">
        <v>11620</v>
      </c>
      <c r="F60" s="19">
        <v>11294.25</v>
      </c>
      <c r="G60" s="28">
        <v>11746.02</v>
      </c>
      <c r="H60" s="30">
        <f t="shared" si="5"/>
        <v>11553.423333333334</v>
      </c>
      <c r="I60" s="26">
        <f t="shared" si="16"/>
        <v>3</v>
      </c>
      <c r="J60" s="26">
        <f t="shared" si="17"/>
        <v>233.12737426851746</v>
      </c>
      <c r="K60" s="26">
        <f t="shared" si="18"/>
        <v>2.0178207579039409</v>
      </c>
      <c r="L60" s="26" t="str">
        <f t="shared" si="19"/>
        <v>ОДНОРОДНЫЕ</v>
      </c>
      <c r="M60" s="28">
        <f t="shared" si="20"/>
        <v>288835.58333333337</v>
      </c>
      <c r="O60" s="50"/>
    </row>
    <row r="61" spans="1:15" s="27" customFormat="1" x14ac:dyDescent="0.25">
      <c r="A61" s="4">
        <v>42</v>
      </c>
      <c r="B61" s="49" t="s">
        <v>69</v>
      </c>
      <c r="C61" s="31" t="s">
        <v>72</v>
      </c>
      <c r="D61" s="17">
        <v>2</v>
      </c>
      <c r="E61" s="18">
        <v>40980</v>
      </c>
      <c r="F61" s="19">
        <v>39572.17</v>
      </c>
      <c r="G61" s="28">
        <v>41155.07</v>
      </c>
      <c r="H61" s="30">
        <f t="shared" si="5"/>
        <v>40569.079999999994</v>
      </c>
      <c r="I61" s="26">
        <f t="shared" si="16"/>
        <v>3</v>
      </c>
      <c r="J61" s="26">
        <f t="shared" si="17"/>
        <v>867.7756261269393</v>
      </c>
      <c r="K61" s="26">
        <f t="shared" si="18"/>
        <v>2.1390074069388301</v>
      </c>
      <c r="L61" s="26" t="str">
        <f t="shared" si="19"/>
        <v>ОДНОРОДНЫЕ</v>
      </c>
      <c r="M61" s="28">
        <f t="shared" si="20"/>
        <v>81138.159999999989</v>
      </c>
      <c r="O61" s="50"/>
    </row>
    <row r="62" spans="1:15" s="27" customFormat="1" ht="30" x14ac:dyDescent="0.25">
      <c r="A62" s="4">
        <v>43</v>
      </c>
      <c r="B62" s="49" t="s">
        <v>70</v>
      </c>
      <c r="C62" s="31" t="s">
        <v>72</v>
      </c>
      <c r="D62" s="17">
        <v>1</v>
      </c>
      <c r="E62" s="18">
        <v>11995</v>
      </c>
      <c r="F62" s="19">
        <v>11664.84</v>
      </c>
      <c r="G62" s="28">
        <v>12131.46</v>
      </c>
      <c r="H62" s="30">
        <f t="shared" si="5"/>
        <v>11930.433333333334</v>
      </c>
      <c r="I62" s="26">
        <f t="shared" si="16"/>
        <v>3</v>
      </c>
      <c r="J62" s="26">
        <f t="shared" si="17"/>
        <v>239.91706261400651</v>
      </c>
      <c r="K62" s="26">
        <f t="shared" si="18"/>
        <v>2.010966876984126</v>
      </c>
      <c r="L62" s="26" t="str">
        <f t="shared" si="19"/>
        <v>ОДНОРОДНЫЕ</v>
      </c>
      <c r="M62" s="28">
        <f t="shared" si="20"/>
        <v>11930.433333333334</v>
      </c>
      <c r="O62" s="50"/>
    </row>
    <row r="63" spans="1:15" s="27" customFormat="1" ht="30" x14ac:dyDescent="0.25">
      <c r="A63" s="4">
        <v>44</v>
      </c>
      <c r="B63" s="49" t="s">
        <v>71</v>
      </c>
      <c r="C63" s="31" t="s">
        <v>72</v>
      </c>
      <c r="D63" s="17">
        <v>5</v>
      </c>
      <c r="E63" s="18">
        <v>13480</v>
      </c>
      <c r="F63" s="19">
        <v>13110.57</v>
      </c>
      <c r="G63" s="28">
        <v>13635.05</v>
      </c>
      <c r="H63" s="30">
        <f t="shared" si="5"/>
        <v>13408.539999999999</v>
      </c>
      <c r="I63" s="26">
        <f t="shared" si="16"/>
        <v>3</v>
      </c>
      <c r="J63" s="26">
        <f t="shared" si="17"/>
        <v>269.44334525090784</v>
      </c>
      <c r="K63" s="26">
        <f t="shared" si="18"/>
        <v>2.0094905578900302</v>
      </c>
      <c r="L63" s="26" t="str">
        <f t="shared" si="19"/>
        <v>ОДНОРОДНЫЕ</v>
      </c>
      <c r="M63" s="28">
        <f t="shared" si="20"/>
        <v>67042.7</v>
      </c>
      <c r="O63" s="50"/>
    </row>
    <row r="64" spans="1:15" x14ac:dyDescent="0.25">
      <c r="A64" s="4"/>
      <c r="B64" s="22"/>
      <c r="C64" s="23"/>
      <c r="D64" s="25"/>
      <c r="E64" s="24">
        <f>SUMPRODUCT($D$20:$D$63,E20:E63)</f>
        <v>2410263</v>
      </c>
      <c r="F64" s="24">
        <f>SUMPRODUCT($D$20:$D$63,F20:F63)</f>
        <v>2341848.6199999996</v>
      </c>
      <c r="G64" s="20">
        <f>SUMPRODUCT($D$20:$D$63,G20:G63)</f>
        <v>2435569.9500000002</v>
      </c>
      <c r="H64" s="15"/>
      <c r="I64" s="12"/>
      <c r="J64" s="12"/>
      <c r="K64" s="12"/>
      <c r="L64" s="12"/>
      <c r="M64" s="3">
        <f>SUM(M20:M63)</f>
        <v>2395893.8566666669</v>
      </c>
    </row>
    <row r="66" spans="1:15" x14ac:dyDescent="0.25">
      <c r="A66" s="40" t="s">
        <v>19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</row>
    <row r="67" spans="1:15" x14ac:dyDescent="0.25">
      <c r="A67" s="41" t="s">
        <v>18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</row>
    <row r="68" spans="1:15" ht="1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</row>
    <row r="69" spans="1:15" s="6" customFormat="1" x14ac:dyDescent="0.25">
      <c r="A69" s="36" t="s">
        <v>78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5"/>
      <c r="O69" s="5"/>
    </row>
    <row r="71" spans="1:15" x14ac:dyDescent="0.25">
      <c r="J71" s="9"/>
    </row>
    <row r="75" spans="1:15" x14ac:dyDescent="0.25">
      <c r="L75" s="9"/>
    </row>
    <row r="77" spans="1:15" x14ac:dyDescent="0.25">
      <c r="L77" s="9"/>
    </row>
  </sheetData>
  <mergeCells count="18">
    <mergeCell ref="L18:L19"/>
    <mergeCell ref="A18:A19"/>
    <mergeCell ref="B18:B19"/>
    <mergeCell ref="C18:D18"/>
    <mergeCell ref="E3:M3"/>
    <mergeCell ref="A69:M69"/>
    <mergeCell ref="A68:M68"/>
    <mergeCell ref="J12:K12"/>
    <mergeCell ref="B14:L14"/>
    <mergeCell ref="A66:M66"/>
    <mergeCell ref="A67:M67"/>
    <mergeCell ref="M18:M19"/>
    <mergeCell ref="A17:B17"/>
    <mergeCell ref="C17:D17"/>
    <mergeCell ref="H18:H19"/>
    <mergeCell ref="I18:I19"/>
    <mergeCell ref="J18:J19"/>
    <mergeCell ref="K18:K19"/>
  </mergeCells>
  <conditionalFormatting sqref="L64">
    <cfRule type="containsText" dxfId="47" priority="112" operator="containsText" text="НЕ">
      <formula>NOT(ISERROR(SEARCH("НЕ",L64)))</formula>
    </cfRule>
    <cfRule type="containsText" dxfId="46" priority="113" operator="containsText" text="ОДНОРОДНЫЕ">
      <formula>NOT(ISERROR(SEARCH("ОДНОРОДНЫЕ",L64)))</formula>
    </cfRule>
    <cfRule type="containsText" dxfId="45" priority="114" operator="containsText" text="НЕОДНОРОДНЫЕ">
      <formula>NOT(ISERROR(SEARCH("НЕОДНОРОДНЫЕ",L64)))</formula>
    </cfRule>
  </conditionalFormatting>
  <conditionalFormatting sqref="L64">
    <cfRule type="containsText" dxfId="44" priority="109" operator="containsText" text="НЕОДНОРОДНЫЕ">
      <formula>NOT(ISERROR(SEARCH("НЕОДНОРОДНЫЕ",L64)))</formula>
    </cfRule>
    <cfRule type="containsText" dxfId="43" priority="110" operator="containsText" text="ОДНОРОДНЫЕ">
      <formula>NOT(ISERROR(SEARCH("ОДНОРОДНЫЕ",L64)))</formula>
    </cfRule>
    <cfRule type="containsText" dxfId="42" priority="111" operator="containsText" text="НЕОДНОРОДНЫЕ">
      <formula>NOT(ISERROR(SEARCH("НЕОДНОРОДНЫЕ",L64)))</formula>
    </cfRule>
  </conditionalFormatting>
  <conditionalFormatting sqref="L57:L63">
    <cfRule type="containsText" dxfId="41" priority="46" operator="containsText" text="НЕ">
      <formula>NOT(ISERROR(SEARCH("НЕ",L57)))</formula>
    </cfRule>
    <cfRule type="containsText" dxfId="40" priority="47" operator="containsText" text="ОДНОРОДНЫЕ">
      <formula>NOT(ISERROR(SEARCH("ОДНОРОДНЫЕ",L57)))</formula>
    </cfRule>
    <cfRule type="containsText" dxfId="39" priority="48" operator="containsText" text="НЕОДНОРОДНЫЕ">
      <formula>NOT(ISERROR(SEARCH("НЕОДНОРОДНЫЕ",L57)))</formula>
    </cfRule>
  </conditionalFormatting>
  <conditionalFormatting sqref="L57:L63">
    <cfRule type="containsText" dxfId="38" priority="43" operator="containsText" text="НЕОДНОРОДНЫЕ">
      <formula>NOT(ISERROR(SEARCH("НЕОДНОРОДНЫЕ",L57)))</formula>
    </cfRule>
    <cfRule type="containsText" dxfId="37" priority="44" operator="containsText" text="ОДНОРОДНЫЕ">
      <formula>NOT(ISERROR(SEARCH("ОДНОРОДНЫЕ",L57)))</formula>
    </cfRule>
    <cfRule type="containsText" dxfId="36" priority="45" operator="containsText" text="НЕОДНОРОДНЫЕ">
      <formula>NOT(ISERROR(SEARCH("НЕОДНОРОДНЫЕ",L57)))</formula>
    </cfRule>
  </conditionalFormatting>
  <conditionalFormatting sqref="L49:L56">
    <cfRule type="containsText" dxfId="35" priority="40" operator="containsText" text="НЕ">
      <formula>NOT(ISERROR(SEARCH("НЕ",L49)))</formula>
    </cfRule>
    <cfRule type="containsText" dxfId="34" priority="41" operator="containsText" text="ОДНОРОДНЫЕ">
      <formula>NOT(ISERROR(SEARCH("ОДНОРОДНЫЕ",L49)))</formula>
    </cfRule>
    <cfRule type="containsText" dxfId="33" priority="42" operator="containsText" text="НЕОДНОРОДНЫЕ">
      <formula>NOT(ISERROR(SEARCH("НЕОДНОРОДНЫЕ",L49)))</formula>
    </cfRule>
  </conditionalFormatting>
  <conditionalFormatting sqref="L49:L56">
    <cfRule type="containsText" dxfId="32" priority="37" operator="containsText" text="НЕОДНОРОДНЫЕ">
      <formula>NOT(ISERROR(SEARCH("НЕОДНОРОДНЫЕ",L49)))</formula>
    </cfRule>
    <cfRule type="containsText" dxfId="31" priority="38" operator="containsText" text="ОДНОРОДНЫЕ">
      <formula>NOT(ISERROR(SEARCH("ОДНОРОДНЫЕ",L49)))</formula>
    </cfRule>
    <cfRule type="containsText" dxfId="30" priority="39" operator="containsText" text="НЕОДНОРОДНЫЕ">
      <formula>NOT(ISERROR(SEARCH("НЕОДНОРОДНЫЕ",L49)))</formula>
    </cfRule>
  </conditionalFormatting>
  <conditionalFormatting sqref="L20:L23 L45:L48">
    <cfRule type="containsText" dxfId="29" priority="34" operator="containsText" text="НЕ">
      <formula>NOT(ISERROR(SEARCH("НЕ",L20)))</formula>
    </cfRule>
    <cfRule type="containsText" dxfId="28" priority="35" operator="containsText" text="ОДНОРОДНЫЕ">
      <formula>NOT(ISERROR(SEARCH("ОДНОРОДНЫЕ",L20)))</formula>
    </cfRule>
    <cfRule type="containsText" dxfId="27" priority="36" operator="containsText" text="НЕОДНОРОДНЫЕ">
      <formula>NOT(ISERROR(SEARCH("НЕОДНОРОДНЫЕ",L20)))</formula>
    </cfRule>
  </conditionalFormatting>
  <conditionalFormatting sqref="L20:L23 L45:L48">
    <cfRule type="containsText" dxfId="26" priority="31" operator="containsText" text="НЕОДНОРОДНЫЕ">
      <formula>NOT(ISERROR(SEARCH("НЕОДНОРОДНЫЕ",L20)))</formula>
    </cfRule>
    <cfRule type="containsText" dxfId="25" priority="32" operator="containsText" text="ОДНОРОДНЫЕ">
      <formula>NOT(ISERROR(SEARCH("ОДНОРОДНЫЕ",L20)))</formula>
    </cfRule>
    <cfRule type="containsText" dxfId="24" priority="33" operator="containsText" text="НЕОДНОРОДНЫЕ">
      <formula>NOT(ISERROR(SEARCH("НЕОДНОРОДНЫЕ",L20)))</formula>
    </cfRule>
  </conditionalFormatting>
  <conditionalFormatting sqref="L44">
    <cfRule type="containsText" dxfId="23" priority="22" operator="containsText" text="НЕ">
      <formula>NOT(ISERROR(SEARCH("НЕ",L44)))</formula>
    </cfRule>
    <cfRule type="containsText" dxfId="22" priority="23" operator="containsText" text="ОДНОРОДНЫЕ">
      <formula>NOT(ISERROR(SEARCH("ОДНОРОДНЫЕ",L44)))</formula>
    </cfRule>
    <cfRule type="containsText" dxfId="21" priority="24" operator="containsText" text="НЕОДНОРОДНЫЕ">
      <formula>NOT(ISERROR(SEARCH("НЕОДНОРОДНЫЕ",L44)))</formula>
    </cfRule>
  </conditionalFormatting>
  <conditionalFormatting sqref="L44">
    <cfRule type="containsText" dxfId="20" priority="19" operator="containsText" text="НЕОДНОРОДНЫЕ">
      <formula>NOT(ISERROR(SEARCH("НЕОДНОРОДНЫЕ",L44)))</formula>
    </cfRule>
    <cfRule type="containsText" dxfId="19" priority="20" operator="containsText" text="ОДНОРОДНЫЕ">
      <formula>NOT(ISERROR(SEARCH("ОДНОРОДНЫЕ",L44)))</formula>
    </cfRule>
    <cfRule type="containsText" dxfId="18" priority="21" operator="containsText" text="НЕОДНОРОДНЫЕ">
      <formula>NOT(ISERROR(SEARCH("НЕОДНОРОДНЫЕ",L44)))</formula>
    </cfRule>
  </conditionalFormatting>
  <conditionalFormatting sqref="L36:L43">
    <cfRule type="containsText" dxfId="17" priority="16" operator="containsText" text="НЕ">
      <formula>NOT(ISERROR(SEARCH("НЕ",L36)))</formula>
    </cfRule>
    <cfRule type="containsText" dxfId="16" priority="17" operator="containsText" text="ОДНОРОДНЫЕ">
      <formula>NOT(ISERROR(SEARCH("ОДНОРОДНЫЕ",L36)))</formula>
    </cfRule>
    <cfRule type="containsText" dxfId="15" priority="18" operator="containsText" text="НЕОДНОРОДНЫЕ">
      <formula>NOT(ISERROR(SEARCH("НЕОДНОРОДНЫЕ",L36)))</formula>
    </cfRule>
  </conditionalFormatting>
  <conditionalFormatting sqref="L36:L43">
    <cfRule type="containsText" dxfId="14" priority="13" operator="containsText" text="НЕОДНОРОДНЫЕ">
      <formula>NOT(ISERROR(SEARCH("НЕОДНОРОДНЫЕ",L36)))</formula>
    </cfRule>
    <cfRule type="containsText" dxfId="13" priority="14" operator="containsText" text="ОДНОРОДНЫЕ">
      <formula>NOT(ISERROR(SEARCH("ОДНОРОДНЫЕ",L36)))</formula>
    </cfRule>
    <cfRule type="containsText" dxfId="12" priority="15" operator="containsText" text="НЕОДНОРОДНЫЕ">
      <formula>NOT(ISERROR(SEARCH("НЕОДНОРОДНЫЕ",L36)))</formula>
    </cfRule>
  </conditionalFormatting>
  <conditionalFormatting sqref="L28:L35">
    <cfRule type="containsText" dxfId="11" priority="10" operator="containsText" text="НЕ">
      <formula>NOT(ISERROR(SEARCH("НЕ",L28)))</formula>
    </cfRule>
    <cfRule type="containsText" dxfId="10" priority="11" operator="containsText" text="ОДНОРОДНЫЕ">
      <formula>NOT(ISERROR(SEARCH("ОДНОРОДНЫЕ",L28)))</formula>
    </cfRule>
    <cfRule type="containsText" dxfId="9" priority="12" operator="containsText" text="НЕОДНОРОДНЫЕ">
      <formula>NOT(ISERROR(SEARCH("НЕОДНОРОДНЫЕ",L28)))</formula>
    </cfRule>
  </conditionalFormatting>
  <conditionalFormatting sqref="L28:L35">
    <cfRule type="containsText" dxfId="8" priority="7" operator="containsText" text="НЕОДНОРОДНЫЕ">
      <formula>NOT(ISERROR(SEARCH("НЕОДНОРОДНЫЕ",L28)))</formula>
    </cfRule>
    <cfRule type="containsText" dxfId="7" priority="8" operator="containsText" text="ОДНОРОДНЫЕ">
      <formula>NOT(ISERROR(SEARCH("ОДНОРОДНЫЕ",L28)))</formula>
    </cfRule>
    <cfRule type="containsText" dxfId="6" priority="9" operator="containsText" text="НЕОДНОРОДНЫЕ">
      <formula>NOT(ISERROR(SEARCH("НЕОДНОРОДНЫЕ",L28)))</formula>
    </cfRule>
  </conditionalFormatting>
  <conditionalFormatting sqref="L24:L27">
    <cfRule type="containsText" dxfId="5" priority="4" operator="containsText" text="НЕ">
      <formula>NOT(ISERROR(SEARCH("НЕ",L24)))</formula>
    </cfRule>
    <cfRule type="containsText" dxfId="4" priority="5" operator="containsText" text="ОДНОРОДНЫЕ">
      <formula>NOT(ISERROR(SEARCH("ОДНОРОДНЫЕ",L24)))</formula>
    </cfRule>
    <cfRule type="containsText" dxfId="3" priority="6" operator="containsText" text="НЕОДНОРОДНЫЕ">
      <formula>NOT(ISERROR(SEARCH("НЕОДНОРОДНЫЕ",L24)))</formula>
    </cfRule>
  </conditionalFormatting>
  <conditionalFormatting sqref="L24:L27">
    <cfRule type="containsText" dxfId="2" priority="1" operator="containsText" text="НЕОДНОРОДНЫЕ">
      <formula>NOT(ISERROR(SEARCH("НЕОДНОРОДНЫЕ",L24)))</formula>
    </cfRule>
    <cfRule type="containsText" dxfId="1" priority="2" operator="containsText" text="ОДНОРОДНЫЕ">
      <formula>NOT(ISERROR(SEARCH("ОДНОРОДНЫЕ",L24)))</formula>
    </cfRule>
    <cfRule type="containsText" dxfId="0" priority="3" operator="containsText" text="НЕОДНОРОДНЫЕ">
      <formula>NOT(ISERROR(SEARCH("НЕОДНОРОДНЫЕ",L24)))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2024-04-15T07:55:05Z</dcterms:modified>
</cp:coreProperties>
</file>