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J23" i="1"/>
  <c r="J21" i="1"/>
  <c r="E24" i="1" l="1"/>
  <c r="G24" i="1" l="1"/>
  <c r="F24" i="1"/>
  <c r="O21" i="1"/>
  <c r="K21" i="1"/>
  <c r="L21" i="1"/>
  <c r="O22" i="1"/>
  <c r="K22" i="1"/>
  <c r="L22" i="1"/>
  <c r="M22" i="1" l="1"/>
  <c r="N22" i="1" s="1"/>
  <c r="M21" i="1"/>
  <c r="N21" i="1" s="1"/>
  <c r="L23" i="1" l="1"/>
  <c r="K23" i="1"/>
  <c r="M23" i="1" l="1"/>
  <c r="N23" i="1" s="1"/>
  <c r="O23" i="1"/>
  <c r="C18" i="1" s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<sst xmlns="http://schemas.openxmlformats.org/spreadsheetml/2006/main" count="46" uniqueCount="40">
  <si>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</si>
  <si>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</si>
  <si>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</si>
  <si>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</si>
  <si>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</si>
  <si>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</si>
  <si>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</si>
  <si>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</si>
  <si>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</si>
  <si>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</si>
  <si>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</si>
  <si>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</si>
  <si>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</si>
  <si>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</si>
  <si>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</si>
  <si>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</si>
  <si>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</si>
  <si>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</si>
  <si>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</si>
  <si>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</si>
  <si>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</si>
  <si>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</si>
  <si>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</si>
  <si>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</si>
  <si>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</si>
  <si>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</si>
  <si>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</si>
  <si>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</si>
  <si>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</si>
  <si>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</si>
  <si>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</si>
  <si>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Компакт диск CD-R</t>
  </si>
  <si>
    <t>Компакт диск DVD-R</t>
  </si>
  <si>
    <t>Бумажный конверт для диска п.1, п.2</t>
  </si>
  <si>
    <t>КП 702 от 22.03.2024</t>
  </si>
  <si>
    <t>КП 700 от 22.03.2024</t>
  </si>
  <si>
    <t>КП 701 от 12.02.2024</t>
  </si>
  <si>
    <t>№ 081-24</t>
  </si>
  <si>
    <t>на поставку компакт-дисков и конвертов к ним путем запроса котировок</t>
  </si>
  <si>
    <t>Начальная (максимальная) цена договора устанавливается в размере 86650 руб. (восемьдесят шесть тысяч шестьсот пятьдесят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</si>
</sst>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J21" sqref="J21:J23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19" t="s">
        <v>26</v>
      </c>
    </row>
    <row r="2" spans="1:15" ht="14.45" customHeight="1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9" t="s">
        <v>27</v>
      </c>
    </row>
    <row r="3" spans="1:15" ht="14.45" hidden="1" customHeight="1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9"/>
    </row>
    <row r="4" spans="1:15" ht="14.45" customHeight="1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9" t="s">
        <v>38</v>
      </c>
    </row>
    <row r="5" spans="1:15" ht="14.45" customHeight="1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9" t="s">
        <v>28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9" t="s">
        <v>29</v>
      </c>
    </row>
    <row r="7" spans="1:15" ht="14.45" customHeight="1" x14ac:dyDescent="0.25">
      <c r="A7" s="14"/>
      <c r="B7" s="14"/>
      <c r="C7" s="14"/>
      <c r="D7" s="14"/>
      <c r="E7" s="4"/>
      <c r="F7" s="4"/>
      <c r="G7" s="4"/>
      <c r="H7" s="4"/>
      <c r="I7" s="4"/>
      <c r="J7" s="4"/>
      <c r="K7" s="14"/>
      <c r="L7" s="14"/>
      <c r="M7" s="14"/>
      <c r="N7" s="14"/>
      <c r="O7" s="19" t="s">
        <v>37</v>
      </c>
    </row>
    <row r="8" spans="1:15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4"/>
    </row>
    <row r="9" spans="1:15" s="6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7" t="s">
        <v>16</v>
      </c>
    </row>
    <row r="10" spans="1:15" s="6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8" t="s">
        <v>21</v>
      </c>
    </row>
    <row r="11" spans="1:15" s="6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8" t="s">
        <v>17</v>
      </c>
    </row>
    <row r="12" spans="1:15" s="6" customForma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14"/>
      <c r="M12" s="14"/>
      <c r="N12" s="14"/>
      <c r="O12" s="4"/>
    </row>
    <row r="13" spans="1:15" s="6" customFormat="1" ht="28.9" customHeight="1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31" t="s">
        <v>20</v>
      </c>
      <c r="M13" s="31"/>
      <c r="N13" s="14"/>
      <c r="O13" s="4" t="s">
        <v>18</v>
      </c>
    </row>
    <row r="14" spans="1:15" x14ac:dyDescent="0.25">
      <c r="A14" s="14"/>
      <c r="B14" s="14"/>
      <c r="C14" s="14"/>
      <c r="D14" s="14"/>
      <c r="E14" s="4"/>
      <c r="F14" s="4"/>
      <c r="G14" s="4"/>
      <c r="H14" s="4"/>
      <c r="I14" s="4"/>
      <c r="J14" s="4"/>
      <c r="K14" s="14"/>
      <c r="L14" s="14"/>
      <c r="M14" s="14"/>
      <c r="N14" s="14"/>
      <c r="O14" s="4"/>
    </row>
    <row r="15" spans="1:15" x14ac:dyDescent="0.25">
      <c r="A15" s="14"/>
      <c r="B15" s="31" t="s">
        <v>19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"/>
    </row>
    <row r="16" spans="1:15" hidden="1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7" x14ac:dyDescent="0.25">
      <c r="A17" s="14"/>
      <c r="B17" s="14"/>
      <c r="C17" s="14"/>
      <c r="D17" s="14"/>
      <c r="E17" s="4"/>
      <c r="F17" s="4"/>
      <c r="G17" s="4"/>
      <c r="H17" s="4"/>
      <c r="I17" s="4"/>
      <c r="J17" s="4"/>
      <c r="K17" s="14"/>
      <c r="L17" s="14"/>
      <c r="M17" s="14"/>
      <c r="N17" s="14"/>
      <c r="O17" s="4"/>
    </row>
    <row r="18" spans="1:17" s="5" customFormat="1" ht="54.6" customHeight="1" x14ac:dyDescent="0.25">
      <c r="A18" s="35" t="s">
        <v>14</v>
      </c>
      <c r="B18" s="36"/>
      <c r="C18" s="37">
        <f>SUM(O21:O23)</f>
        <v>86650</v>
      </c>
      <c r="D18" s="36"/>
      <c r="E18" s="23" t="s">
        <v>34</v>
      </c>
      <c r="F18" s="23" t="s">
        <v>35</v>
      </c>
      <c r="G18" s="23" t="s">
        <v>36</v>
      </c>
      <c r="H18" s="11"/>
      <c r="I18" s="15"/>
      <c r="J18" s="15"/>
      <c r="K18" s="12"/>
      <c r="L18" s="12"/>
      <c r="M18" s="12"/>
      <c r="N18" s="12"/>
      <c r="O18" s="15"/>
    </row>
    <row r="19" spans="1:17" s="5" customFormat="1" ht="30" customHeight="1" x14ac:dyDescent="0.25">
      <c r="A19" s="40" t="s">
        <v>0</v>
      </c>
      <c r="B19" s="40" t="s">
        <v>1</v>
      </c>
      <c r="C19" s="40" t="s">
        <v>2</v>
      </c>
      <c r="D19" s="40"/>
      <c r="E19" s="15" t="s">
        <v>5</v>
      </c>
      <c r="F19" s="15" t="s">
        <v>7</v>
      </c>
      <c r="G19" s="15" t="s">
        <v>8</v>
      </c>
      <c r="H19" s="15" t="s">
        <v>22</v>
      </c>
      <c r="I19" s="15" t="s">
        <v>23</v>
      </c>
      <c r="J19" s="38" t="s">
        <v>15</v>
      </c>
      <c r="K19" s="40" t="s">
        <v>11</v>
      </c>
      <c r="L19" s="40" t="s">
        <v>12</v>
      </c>
      <c r="M19" s="40" t="s">
        <v>13</v>
      </c>
      <c r="N19" s="40" t="s">
        <v>9</v>
      </c>
      <c r="O19" s="34" t="s">
        <v>10</v>
      </c>
    </row>
    <row r="20" spans="1:17" s="5" customFormat="1" ht="30" x14ac:dyDescent="0.25">
      <c r="A20" s="41"/>
      <c r="B20" s="41"/>
      <c r="C20" s="13" t="s">
        <v>3</v>
      </c>
      <c r="D20" s="13" t="s">
        <v>4</v>
      </c>
      <c r="E20" s="15" t="s">
        <v>6</v>
      </c>
      <c r="F20" s="15" t="s">
        <v>6</v>
      </c>
      <c r="G20" s="15" t="s">
        <v>6</v>
      </c>
      <c r="H20" s="15" t="s">
        <v>6</v>
      </c>
      <c r="I20" s="15" t="s">
        <v>6</v>
      </c>
      <c r="J20" s="39"/>
      <c r="K20" s="40"/>
      <c r="L20" s="40"/>
      <c r="M20" s="40"/>
      <c r="N20" s="40"/>
      <c r="O20" s="34"/>
    </row>
    <row r="21" spans="1:17" s="5" customFormat="1" x14ac:dyDescent="0.25">
      <c r="A21" s="24">
        <v>1</v>
      </c>
      <c r="B21" s="27" t="s">
        <v>31</v>
      </c>
      <c r="C21" s="28" t="s">
        <v>30</v>
      </c>
      <c r="D21" s="20">
        <v>1000</v>
      </c>
      <c r="E21" s="29">
        <v>35</v>
      </c>
      <c r="F21" s="30">
        <v>36</v>
      </c>
      <c r="G21" s="30">
        <v>31</v>
      </c>
      <c r="H21" s="22"/>
      <c r="I21" s="22"/>
      <c r="J21" s="22">
        <f>ROUNDDOWN(AVERAGE(E21:I21),2)</f>
        <v>34</v>
      </c>
      <c r="K21" s="21">
        <f t="shared" ref="K21:K22" si="0">COUNT(E21:I21)</f>
        <v>3</v>
      </c>
      <c r="L21" s="21">
        <f t="shared" ref="L21:L22" si="1">STDEV(E21:I21)</f>
        <v>2.6457513110645907</v>
      </c>
      <c r="M21" s="21">
        <f t="shared" ref="M21:M22" si="2">L21/J21*100</f>
        <v>7.7816215031311486</v>
      </c>
      <c r="N21" s="21" t="str">
        <f t="shared" ref="N21:N22" si="3">IF(M21&lt;33,"ОДНОРОДНЫЕ","НЕОДНОРОДНЫЕ")</f>
        <v>ОДНОРОДНЫЕ</v>
      </c>
      <c r="O21" s="22">
        <f t="shared" ref="O21:O22" si="4">D21*J21</f>
        <v>34000</v>
      </c>
    </row>
    <row r="22" spans="1:17" s="5" customFormat="1" x14ac:dyDescent="0.25">
      <c r="A22" s="24">
        <v>2</v>
      </c>
      <c r="B22" s="27" t="s">
        <v>32</v>
      </c>
      <c r="C22" s="28" t="s">
        <v>30</v>
      </c>
      <c r="D22" s="20">
        <v>1000</v>
      </c>
      <c r="E22" s="29">
        <v>42</v>
      </c>
      <c r="F22" s="30">
        <v>44</v>
      </c>
      <c r="G22" s="30">
        <v>38</v>
      </c>
      <c r="H22" s="23"/>
      <c r="I22" s="22"/>
      <c r="J22" s="26">
        <f t="shared" ref="J22:J23" si="5">ROUNDDOWN(AVERAGE(E22:I22),2)</f>
        <v>41.33</v>
      </c>
      <c r="K22" s="21">
        <f t="shared" si="0"/>
        <v>3</v>
      </c>
      <c r="L22" s="21">
        <f t="shared" si="1"/>
        <v>3.0550504633038931</v>
      </c>
      <c r="M22" s="21">
        <f t="shared" si="2"/>
        <v>7.3918472376092268</v>
      </c>
      <c r="N22" s="21" t="str">
        <f t="shared" si="3"/>
        <v>ОДНОРОДНЫЕ</v>
      </c>
      <c r="O22" s="22">
        <f t="shared" si="4"/>
        <v>41330</v>
      </c>
    </row>
    <row r="23" spans="1:17" s="5" customFormat="1" ht="30" x14ac:dyDescent="0.25">
      <c r="A23" s="16">
        <v>3</v>
      </c>
      <c r="B23" s="27" t="s">
        <v>33</v>
      </c>
      <c r="C23" s="28" t="s">
        <v>30</v>
      </c>
      <c r="D23" s="20">
        <v>2000</v>
      </c>
      <c r="E23" s="29">
        <v>6</v>
      </c>
      <c r="F23" s="30">
        <v>6</v>
      </c>
      <c r="G23" s="30">
        <v>5</v>
      </c>
      <c r="H23" s="23"/>
      <c r="I23" s="15"/>
      <c r="J23" s="26">
        <f t="shared" si="5"/>
        <v>5.66</v>
      </c>
      <c r="K23" s="12">
        <f t="shared" ref="K23" si="6">COUNT(E23:I23)</f>
        <v>3</v>
      </c>
      <c r="L23" s="12">
        <f t="shared" ref="L23" si="7">STDEV(E23:I23)</f>
        <v>0.57735026918962584</v>
      </c>
      <c r="M23" s="12">
        <f t="shared" ref="M23" si="8">L23/J23*100</f>
        <v>10.200534791336144</v>
      </c>
      <c r="N23" s="12" t="str">
        <f t="shared" ref="N23" si="9">IF(M23&lt;33,"ОДНОРОДНЫЕ","НЕОДНОРОДНЫЕ")</f>
        <v>ОДНОРОДНЫЕ</v>
      </c>
      <c r="O23" s="15">
        <f>D23*J23</f>
        <v>11320</v>
      </c>
    </row>
    <row r="24" spans="1:17" s="5" customFormat="1" x14ac:dyDescent="0.25">
      <c r="A24" s="12"/>
      <c r="B24" s="17"/>
      <c r="C24" s="18"/>
      <c r="D24" s="25"/>
      <c r="E24" s="15">
        <f>SUMPRODUCT(D21:D23,E21:E23)</f>
        <v>89000</v>
      </c>
      <c r="F24" s="22">
        <f>SUMPRODUCT(D21:D23,F21:F23)</f>
        <v>92000</v>
      </c>
      <c r="G24" s="22">
        <f>SUMPRODUCT(D21:D23,G21:G23)</f>
        <v>79000</v>
      </c>
      <c r="H24" s="15"/>
      <c r="I24" s="15"/>
      <c r="J24" s="15"/>
      <c r="K24" s="12"/>
      <c r="L24" s="12"/>
      <c r="M24" s="12"/>
      <c r="N24" s="12"/>
      <c r="O24" s="15"/>
    </row>
    <row r="25" spans="1:17" s="6" customFormat="1" x14ac:dyDescent="0.25">
      <c r="A25" s="14"/>
      <c r="B25" s="14"/>
      <c r="C25" s="14"/>
      <c r="D25" s="14"/>
      <c r="E25" s="4"/>
      <c r="F25" s="4"/>
      <c r="G25" s="4"/>
      <c r="H25" s="4"/>
      <c r="I25" s="4"/>
      <c r="J25" s="4"/>
      <c r="K25" s="14"/>
      <c r="L25" s="14"/>
      <c r="M25" s="14"/>
      <c r="N25" s="14"/>
      <c r="O25" s="4"/>
    </row>
    <row r="26" spans="1:17" s="9" customFormat="1" x14ac:dyDescent="0.25">
      <c r="A26" s="32" t="s">
        <v>25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7" s="9" customFormat="1" x14ac:dyDescent="0.25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7" s="9" customFormat="1" ht="1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 s="9" customFormat="1" x14ac:dyDescent="0.25">
      <c r="A29" s="42" t="s">
        <v>39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10"/>
      <c r="Q29" s="10"/>
    </row>
  </sheetData>
  <mergeCells count="17">
    <mergeCell ref="A29:O29"/>
    <mergeCell ref="L13:M13"/>
    <mergeCell ref="B15:N15"/>
    <mergeCell ref="A26:O26"/>
    <mergeCell ref="A27:O27"/>
    <mergeCell ref="A28:O28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4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4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2024-04-11T05:23:35Z</dcterms:modified>
</cp:coreProperties>
</file>