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57" i="1" l="1"/>
  <c r="C17" i="1"/>
  <c r="G57" i="1"/>
  <c r="F57" i="1"/>
  <c r="E57" i="1"/>
  <c r="J51" i="1"/>
  <c r="I51" i="1"/>
  <c r="H51" i="1"/>
  <c r="M51" i="1" s="1"/>
  <c r="J50" i="1"/>
  <c r="I50" i="1"/>
  <c r="H50" i="1"/>
  <c r="M50" i="1" s="1"/>
  <c r="J49" i="1"/>
  <c r="I49" i="1"/>
  <c r="H49" i="1"/>
  <c r="M49" i="1" s="1"/>
  <c r="J48" i="1"/>
  <c r="I48" i="1"/>
  <c r="H48" i="1"/>
  <c r="M48" i="1" s="1"/>
  <c r="J47" i="1"/>
  <c r="I47" i="1"/>
  <c r="H47" i="1"/>
  <c r="M47" i="1" s="1"/>
  <c r="J27" i="1"/>
  <c r="I27" i="1"/>
  <c r="H27" i="1"/>
  <c r="M27" i="1" s="1"/>
  <c r="J26" i="1"/>
  <c r="K26" i="1" s="1"/>
  <c r="L26" i="1" s="1"/>
  <c r="I26" i="1"/>
  <c r="H26" i="1"/>
  <c r="M26" i="1" s="1"/>
  <c r="J25" i="1"/>
  <c r="I25" i="1"/>
  <c r="H25" i="1"/>
  <c r="M25" i="1" s="1"/>
  <c r="J24" i="1"/>
  <c r="K24" i="1" s="1"/>
  <c r="L24" i="1" s="1"/>
  <c r="I24" i="1"/>
  <c r="H24" i="1"/>
  <c r="M24" i="1" s="1"/>
  <c r="J23" i="1"/>
  <c r="I23" i="1"/>
  <c r="H23" i="1"/>
  <c r="M23" i="1" s="1"/>
  <c r="J22" i="1"/>
  <c r="K22" i="1" s="1"/>
  <c r="L22" i="1" s="1"/>
  <c r="I22" i="1"/>
  <c r="H22" i="1"/>
  <c r="M22" i="1" s="1"/>
  <c r="J21" i="1"/>
  <c r="I21" i="1"/>
  <c r="H21" i="1"/>
  <c r="M21" i="1" s="1"/>
  <c r="J20" i="1"/>
  <c r="K20" i="1" s="1"/>
  <c r="L20" i="1" s="1"/>
  <c r="I20" i="1"/>
  <c r="H20" i="1"/>
  <c r="M20" i="1" s="1"/>
  <c r="J35" i="1"/>
  <c r="I35" i="1"/>
  <c r="H35" i="1"/>
  <c r="M35" i="1" s="1"/>
  <c r="J34" i="1"/>
  <c r="I34" i="1"/>
  <c r="H34" i="1"/>
  <c r="M34" i="1" s="1"/>
  <c r="J33" i="1"/>
  <c r="I33" i="1"/>
  <c r="H33" i="1"/>
  <c r="M33" i="1" s="1"/>
  <c r="J32" i="1"/>
  <c r="K32" i="1" s="1"/>
  <c r="L32" i="1" s="1"/>
  <c r="I32" i="1"/>
  <c r="H32" i="1"/>
  <c r="M32" i="1" s="1"/>
  <c r="J31" i="1"/>
  <c r="I31" i="1"/>
  <c r="H31" i="1"/>
  <c r="M31" i="1" s="1"/>
  <c r="J30" i="1"/>
  <c r="I30" i="1"/>
  <c r="H30" i="1"/>
  <c r="M30" i="1" s="1"/>
  <c r="J29" i="1"/>
  <c r="K29" i="1" s="1"/>
  <c r="L29" i="1" s="1"/>
  <c r="I29" i="1"/>
  <c r="H29" i="1"/>
  <c r="M29" i="1" s="1"/>
  <c r="J28" i="1"/>
  <c r="I28" i="1"/>
  <c r="H28" i="1"/>
  <c r="M28" i="1" s="1"/>
  <c r="J43" i="1"/>
  <c r="I43" i="1"/>
  <c r="H43" i="1"/>
  <c r="M43" i="1" s="1"/>
  <c r="J42" i="1"/>
  <c r="I42" i="1"/>
  <c r="H42" i="1"/>
  <c r="M42" i="1" s="1"/>
  <c r="J41" i="1"/>
  <c r="I41" i="1"/>
  <c r="H41" i="1"/>
  <c r="M41" i="1" s="1"/>
  <c r="J40" i="1"/>
  <c r="I40" i="1"/>
  <c r="H40" i="1"/>
  <c r="M40" i="1" s="1"/>
  <c r="J39" i="1"/>
  <c r="I39" i="1"/>
  <c r="H39" i="1"/>
  <c r="M39" i="1" s="1"/>
  <c r="J38" i="1"/>
  <c r="I38" i="1"/>
  <c r="H38" i="1"/>
  <c r="M38" i="1" s="1"/>
  <c r="J37" i="1"/>
  <c r="I37" i="1"/>
  <c r="H37" i="1"/>
  <c r="M37" i="1" s="1"/>
  <c r="J36" i="1"/>
  <c r="I36" i="1"/>
  <c r="H36" i="1"/>
  <c r="M36" i="1" s="1"/>
  <c r="K48" i="1" l="1"/>
  <c r="L48" i="1" s="1"/>
  <c r="K31" i="1"/>
  <c r="L31" i="1" s="1"/>
  <c r="K27" i="1"/>
  <c r="L27" i="1" s="1"/>
  <c r="K50" i="1"/>
  <c r="L50" i="1" s="1"/>
  <c r="K36" i="1"/>
  <c r="L36" i="1" s="1"/>
  <c r="K25" i="1"/>
  <c r="L25" i="1" s="1"/>
  <c r="K21" i="1"/>
  <c r="L21" i="1" s="1"/>
  <c r="K51" i="1"/>
  <c r="L51" i="1" s="1"/>
  <c r="K49" i="1"/>
  <c r="L49" i="1" s="1"/>
  <c r="K47" i="1"/>
  <c r="L47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5" i="1"/>
  <c r="L35" i="1" s="1"/>
  <c r="K34" i="1"/>
  <c r="L34" i="1" s="1"/>
  <c r="K33" i="1"/>
  <c r="L33" i="1" s="1"/>
  <c r="K30" i="1"/>
  <c r="L30" i="1" s="1"/>
  <c r="K28" i="1"/>
  <c r="L28" i="1" s="1"/>
  <c r="K23" i="1"/>
  <c r="L23" i="1" s="1"/>
  <c r="H44" i="1"/>
  <c r="H46" i="1" l="1"/>
  <c r="M46" i="1" s="1"/>
  <c r="I46" i="1"/>
  <c r="J46" i="1"/>
  <c r="H52" i="1"/>
  <c r="M52" i="1" s="1"/>
  <c r="I52" i="1"/>
  <c r="J52" i="1"/>
  <c r="H53" i="1"/>
  <c r="M53" i="1" s="1"/>
  <c r="I53" i="1"/>
  <c r="J53" i="1"/>
  <c r="K46" i="1" l="1"/>
  <c r="L46" i="1" s="1"/>
  <c r="K53" i="1"/>
  <c r="L53" i="1" s="1"/>
  <c r="K52" i="1"/>
  <c r="L52" i="1" s="1"/>
  <c r="H45" i="1"/>
  <c r="M45" i="1" s="1"/>
  <c r="I45" i="1"/>
  <c r="J45" i="1"/>
  <c r="H54" i="1"/>
  <c r="M54" i="1" s="1"/>
  <c r="I54" i="1"/>
  <c r="J54" i="1"/>
  <c r="H55" i="1"/>
  <c r="M55" i="1" s="1"/>
  <c r="I55" i="1"/>
  <c r="J55" i="1"/>
  <c r="H56" i="1"/>
  <c r="M56" i="1" s="1"/>
  <c r="I56" i="1"/>
  <c r="J56" i="1"/>
  <c r="K55" i="1" l="1"/>
  <c r="L55" i="1" s="1"/>
  <c r="K56" i="1"/>
  <c r="L56" i="1" s="1"/>
  <c r="K54" i="1"/>
  <c r="L54" i="1" s="1"/>
  <c r="K45" i="1"/>
  <c r="L45" i="1" s="1"/>
  <c r="M44" i="1" l="1"/>
  <c r="I44" i="1"/>
  <c r="J44" i="1"/>
  <c r="K44" i="1" l="1"/>
  <c r="L44" i="1" s="1"/>
</calcChain>
</file>

<file path=xl/sharedStrings.xml><?xml version="1.0" encoding="utf-8"?>
<sst xmlns="http://schemas.openxmlformats.org/spreadsheetml/2006/main" count="110" uniqueCount="75">
  <si>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</si>
  <si>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</si>
  <si>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</si>
  <si>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</si>
  <si>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</si>
  <si>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</si>
  <si>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</si>
  <si>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</si>
  <si>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</si>
  <si>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</si>
  <si>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</si>
  <si>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</si>
  <si>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</si>
  <si>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</si>
  <si>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</si>
  <si>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</si>
  <si>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</si>
  <si>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</si>
  <si>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</si>
  <si>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</si>
  <si>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</si>
  <si>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</si>
  <si>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</si>
  <si>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</si>
  <si>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</si>
  <si>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</si>
  <si>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</si>
  <si>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</si>
  <si>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набор</t>
  </si>
  <si>
    <t>№ 077-24</t>
  </si>
  <si>
    <t>на поставку реагентов и расходного материала для биохимического анализатора ERBA</t>
  </si>
  <si>
    <t>АЛТ/ГПТ Системный Реагент</t>
  </si>
  <si>
    <t>АСТ/ГОТ Системный Реагент</t>
  </si>
  <si>
    <t>Амилаза Системный Реагент</t>
  </si>
  <si>
    <t>Щелочная фосфатаза Системный Реагент</t>
  </si>
  <si>
    <t>Креатинкиназа Системный Реагент</t>
  </si>
  <si>
    <t>Гамма ГТ Системный Реагент</t>
  </si>
  <si>
    <t>ЛДГ-П Системный Реагент</t>
  </si>
  <si>
    <t>Билирубин общий Системный Реагент</t>
  </si>
  <si>
    <t>Билирубин прямой Системный Реагент</t>
  </si>
  <si>
    <t>Глюкоза  Системный Реагент</t>
  </si>
  <si>
    <t>Креатинин Системный Реагент</t>
  </si>
  <si>
    <t>Мочевина Системный Реагент</t>
  </si>
  <si>
    <t>Общий белок Системный Реагент</t>
  </si>
  <si>
    <t>Альбумин Системный Реагент</t>
  </si>
  <si>
    <t>Холестерин Системный Реагент</t>
  </si>
  <si>
    <t>Триглицериды Системный реагент</t>
  </si>
  <si>
    <t>ЛПВП Холестерин Системный Реагент</t>
  </si>
  <si>
    <t>ЛПВП/ЛПНП Калибратор</t>
  </si>
  <si>
    <t>СРБ для автоматов</t>
  </si>
  <si>
    <t>СРБ Калибратор высокий</t>
  </si>
  <si>
    <t>РФ для автоматов Системный реагент</t>
  </si>
  <si>
    <t>РФ Калибратор высокий</t>
  </si>
  <si>
    <t>Антистрептолизин О Системный реагент</t>
  </si>
  <si>
    <t>АСЛ Калибратор</t>
  </si>
  <si>
    <t>Железо  Системный Реагент</t>
  </si>
  <si>
    <t>Ферритин для автоматов Системный Реагент</t>
  </si>
  <si>
    <t>Ферритин набор калибраторов</t>
  </si>
  <si>
    <t>Трансферрин</t>
  </si>
  <si>
    <t>Фосфор, системный реагент</t>
  </si>
  <si>
    <t>Кальций, системный реагент</t>
  </si>
  <si>
    <t>Мульти Контроль (Уровень 1)</t>
  </si>
  <si>
    <t>Мульти Контроль (уровень 2)</t>
  </si>
  <si>
    <t>Контроль норма</t>
  </si>
  <si>
    <t>Контроль патология</t>
  </si>
  <si>
    <t>Мультикалибратор</t>
  </si>
  <si>
    <t>Промывочный раствор для проточной кюветы</t>
  </si>
  <si>
    <r>
      <t xml:space="preserve">Промывочный раствор </t>
    </r>
    <r>
      <rPr>
        <sz val="11"/>
        <color theme="1"/>
        <rFont val="Times New Roman"/>
        <family val="1"/>
        <charset val="204"/>
      </rPr>
      <t>(кислотный и щелочной)</t>
    </r>
  </si>
  <si>
    <t>штука</t>
  </si>
  <si>
    <t>упак</t>
  </si>
  <si>
    <t>упаковка</t>
  </si>
  <si>
    <t>Начальная (максимальная) цена договора устанавливается в размере 2 250 324,73 руб. (два миллиона двести пятьдесят тысяч триста двадцать четыре рубля семьдесят три копейки)</t>
  </si>
  <si>
    <t>вх. № 850 от 10.04.2024</t>
  </si>
  <si>
    <t>вх. № 849 от 10.04.2024</t>
  </si>
  <si>
    <t>вх. № 848 от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</si>
</sst>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topLeftCell="A17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1" t="s">
        <v>30</v>
      </c>
      <c r="F3" s="41"/>
      <c r="G3" s="41"/>
      <c r="H3" s="41"/>
      <c r="I3" s="41"/>
      <c r="J3" s="41"/>
      <c r="K3" s="41"/>
      <c r="L3" s="41"/>
      <c r="M3" s="41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5" t="s">
        <v>16</v>
      </c>
      <c r="K12" s="45"/>
      <c r="M12" s="1" t="s">
        <v>14</v>
      </c>
    </row>
    <row r="14" spans="2:13" x14ac:dyDescent="0.25">
      <c r="B14" s="45" t="s">
        <v>15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hidden="1" x14ac:dyDescent="0.25"/>
    <row r="17" spans="1:15" ht="54.6" customHeight="1" x14ac:dyDescent="0.25">
      <c r="A17" s="49" t="s">
        <v>27</v>
      </c>
      <c r="B17" s="50"/>
      <c r="C17" s="51">
        <f>SUM(M20:M56)</f>
        <v>2250324.7333333339</v>
      </c>
      <c r="D17" s="52"/>
      <c r="E17" s="57" t="s">
        <v>72</v>
      </c>
      <c r="F17" s="57" t="s">
        <v>73</v>
      </c>
      <c r="G17" s="57" t="s">
        <v>74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55" t="s">
        <v>0</v>
      </c>
      <c r="B18" s="55" t="s">
        <v>1</v>
      </c>
      <c r="C18" s="55" t="s">
        <v>2</v>
      </c>
      <c r="D18" s="55"/>
      <c r="E18" s="24" t="s">
        <v>24</v>
      </c>
      <c r="F18" s="24" t="s">
        <v>25</v>
      </c>
      <c r="G18" s="24" t="s">
        <v>26</v>
      </c>
      <c r="H18" s="53" t="s">
        <v>11</v>
      </c>
      <c r="I18" s="55" t="s">
        <v>8</v>
      </c>
      <c r="J18" s="55" t="s">
        <v>9</v>
      </c>
      <c r="K18" s="55" t="s">
        <v>10</v>
      </c>
      <c r="L18" s="55" t="s">
        <v>6</v>
      </c>
      <c r="M18" s="48" t="s">
        <v>7</v>
      </c>
    </row>
    <row r="19" spans="1:15" x14ac:dyDescent="0.25">
      <c r="A19" s="56"/>
      <c r="B19" s="56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4"/>
      <c r="I19" s="55"/>
      <c r="J19" s="55"/>
      <c r="K19" s="55"/>
      <c r="L19" s="55"/>
      <c r="M19" s="48"/>
    </row>
    <row r="20" spans="1:15" s="37" customFormat="1" x14ac:dyDescent="0.25">
      <c r="A20" s="4">
        <v>1</v>
      </c>
      <c r="B20" s="39" t="s">
        <v>31</v>
      </c>
      <c r="C20" s="36" t="s">
        <v>28</v>
      </c>
      <c r="D20" s="17">
        <v>2</v>
      </c>
      <c r="E20" s="18">
        <v>5107.8999999999996</v>
      </c>
      <c r="F20" s="19">
        <v>4644</v>
      </c>
      <c r="G20" s="38">
        <v>5015</v>
      </c>
      <c r="H20" s="38">
        <f>AVERAGE(E20:G20)</f>
        <v>4922.3</v>
      </c>
      <c r="I20" s="36">
        <f t="shared" ref="I20:I27" si="0" xml:space="preserve"> COUNT(E20:G20)</f>
        <v>3</v>
      </c>
      <c r="J20" s="36">
        <f t="shared" ref="J20:J27" si="1">STDEV(E20:G20)</f>
        <v>245.45013750250769</v>
      </c>
      <c r="K20" s="36">
        <f t="shared" ref="K20:K27" si="2">J20/H20*100</f>
        <v>4.9864928489224081</v>
      </c>
      <c r="L20" s="36" t="str">
        <f t="shared" ref="L20:L27" si="3">IF(K20&lt;33,"ОДНОРОДНЫЕ","НЕОДНОРОДНЫЕ")</f>
        <v>ОДНОРОДНЫЕ</v>
      </c>
      <c r="M20" s="38">
        <f t="shared" ref="M20:M27" si="4">D20*H20</f>
        <v>9844.6</v>
      </c>
      <c r="O20" s="9"/>
    </row>
    <row r="21" spans="1:15" s="37" customFormat="1" x14ac:dyDescent="0.25">
      <c r="A21" s="4">
        <v>2</v>
      </c>
      <c r="B21" s="39" t="s">
        <v>32</v>
      </c>
      <c r="C21" s="36" t="s">
        <v>28</v>
      </c>
      <c r="D21" s="17">
        <v>3</v>
      </c>
      <c r="E21" s="18">
        <v>5017.8999999999996</v>
      </c>
      <c r="F21" s="19">
        <v>4562</v>
      </c>
      <c r="G21" s="38">
        <v>4927</v>
      </c>
      <c r="H21" s="38">
        <f t="shared" ref="H21:H27" si="5">AVERAGE(E21:G21)</f>
        <v>4835.6333333333332</v>
      </c>
      <c r="I21" s="36">
        <f t="shared" si="0"/>
        <v>3</v>
      </c>
      <c r="J21" s="36">
        <f t="shared" si="1"/>
        <v>241.2925679198041</v>
      </c>
      <c r="K21" s="36">
        <f t="shared" si="2"/>
        <v>4.9898855286754049</v>
      </c>
      <c r="L21" s="36" t="str">
        <f t="shared" si="3"/>
        <v>ОДНОРОДНЫЕ</v>
      </c>
      <c r="M21" s="38">
        <f t="shared" si="4"/>
        <v>14506.9</v>
      </c>
      <c r="O21" s="9"/>
    </row>
    <row r="22" spans="1:15" s="37" customFormat="1" x14ac:dyDescent="0.25">
      <c r="A22" s="4">
        <v>3</v>
      </c>
      <c r="B22" s="39" t="s">
        <v>33</v>
      </c>
      <c r="C22" s="36" t="s">
        <v>28</v>
      </c>
      <c r="D22" s="17">
        <v>2</v>
      </c>
      <c r="E22" s="18">
        <v>6715</v>
      </c>
      <c r="F22" s="19">
        <v>6105</v>
      </c>
      <c r="G22" s="38">
        <v>6593</v>
      </c>
      <c r="H22" s="38">
        <f t="shared" si="5"/>
        <v>6471</v>
      </c>
      <c r="I22" s="36">
        <f t="shared" si="0"/>
        <v>3</v>
      </c>
      <c r="J22" s="36">
        <f t="shared" si="1"/>
        <v>322.78165994988007</v>
      </c>
      <c r="K22" s="36">
        <f t="shared" si="2"/>
        <v>4.9881264093630051</v>
      </c>
      <c r="L22" s="36" t="str">
        <f t="shared" si="3"/>
        <v>ОДНОРОДНЫЕ</v>
      </c>
      <c r="M22" s="38">
        <f t="shared" si="4"/>
        <v>12942</v>
      </c>
      <c r="O22" s="9"/>
    </row>
    <row r="23" spans="1:15" s="37" customFormat="1" x14ac:dyDescent="0.25">
      <c r="A23" s="4">
        <v>4</v>
      </c>
      <c r="B23" s="39" t="s">
        <v>34</v>
      </c>
      <c r="C23" s="36" t="s">
        <v>28</v>
      </c>
      <c r="D23" s="17">
        <v>2</v>
      </c>
      <c r="E23" s="18">
        <v>1850</v>
      </c>
      <c r="F23" s="19">
        <v>1682</v>
      </c>
      <c r="G23" s="38">
        <v>1817</v>
      </c>
      <c r="H23" s="38">
        <f t="shared" si="5"/>
        <v>1783</v>
      </c>
      <c r="I23" s="36">
        <f t="shared" si="0"/>
        <v>3</v>
      </c>
      <c r="J23" s="36">
        <f t="shared" si="1"/>
        <v>89.011235245894667</v>
      </c>
      <c r="K23" s="36">
        <f t="shared" si="2"/>
        <v>4.9922173441331843</v>
      </c>
      <c r="L23" s="36" t="str">
        <f t="shared" si="3"/>
        <v>ОДНОРОДНЫЕ</v>
      </c>
      <c r="M23" s="38">
        <f t="shared" si="4"/>
        <v>3566</v>
      </c>
      <c r="O23" s="9"/>
    </row>
    <row r="24" spans="1:15" s="37" customFormat="1" x14ac:dyDescent="0.25">
      <c r="A24" s="4">
        <v>5</v>
      </c>
      <c r="B24" s="39" t="s">
        <v>35</v>
      </c>
      <c r="C24" s="36" t="s">
        <v>28</v>
      </c>
      <c r="D24" s="17">
        <v>1</v>
      </c>
      <c r="E24" s="18">
        <v>10144.799999999999</v>
      </c>
      <c r="F24" s="19">
        <v>9223</v>
      </c>
      <c r="G24" s="38">
        <v>9961</v>
      </c>
      <c r="H24" s="38">
        <f t="shared" si="5"/>
        <v>9776.2666666666664</v>
      </c>
      <c r="I24" s="36">
        <f t="shared" si="0"/>
        <v>3</v>
      </c>
      <c r="J24" s="36">
        <f t="shared" si="1"/>
        <v>487.87663741291516</v>
      </c>
      <c r="K24" s="36">
        <f t="shared" si="2"/>
        <v>4.9904186746090717</v>
      </c>
      <c r="L24" s="36" t="str">
        <f t="shared" si="3"/>
        <v>ОДНОРОДНЫЕ</v>
      </c>
      <c r="M24" s="38">
        <f t="shared" si="4"/>
        <v>9776.2666666666664</v>
      </c>
      <c r="O24" s="9"/>
    </row>
    <row r="25" spans="1:15" s="37" customFormat="1" x14ac:dyDescent="0.25">
      <c r="A25" s="4">
        <v>6</v>
      </c>
      <c r="B25" s="39" t="s">
        <v>36</v>
      </c>
      <c r="C25" s="36" t="s">
        <v>28</v>
      </c>
      <c r="D25" s="17">
        <v>1</v>
      </c>
      <c r="E25" s="18">
        <v>3105.1</v>
      </c>
      <c r="F25" s="19">
        <v>2823</v>
      </c>
      <c r="G25" s="38">
        <v>3049</v>
      </c>
      <c r="H25" s="38">
        <f t="shared" si="5"/>
        <v>2992.3666666666668</v>
      </c>
      <c r="I25" s="36">
        <f t="shared" si="0"/>
        <v>3</v>
      </c>
      <c r="J25" s="36">
        <f t="shared" si="1"/>
        <v>149.33386532643331</v>
      </c>
      <c r="K25" s="36">
        <f t="shared" si="2"/>
        <v>4.9904935444553358</v>
      </c>
      <c r="L25" s="36" t="str">
        <f t="shared" si="3"/>
        <v>ОДНОРОДНЫЕ</v>
      </c>
      <c r="M25" s="38">
        <f t="shared" si="4"/>
        <v>2992.3666666666668</v>
      </c>
      <c r="O25" s="9"/>
    </row>
    <row r="26" spans="1:15" s="37" customFormat="1" x14ac:dyDescent="0.25">
      <c r="A26" s="4">
        <v>7</v>
      </c>
      <c r="B26" s="39" t="s">
        <v>37</v>
      </c>
      <c r="C26" s="36" t="s">
        <v>28</v>
      </c>
      <c r="D26" s="17">
        <v>1</v>
      </c>
      <c r="E26" s="18">
        <v>2474.8000000000002</v>
      </c>
      <c r="F26" s="19">
        <v>2250</v>
      </c>
      <c r="G26" s="38">
        <v>2430</v>
      </c>
      <c r="H26" s="38">
        <f t="shared" si="5"/>
        <v>2384.9333333333334</v>
      </c>
      <c r="I26" s="36">
        <f t="shared" si="0"/>
        <v>3</v>
      </c>
      <c r="J26" s="36">
        <f t="shared" si="1"/>
        <v>118.98324812062138</v>
      </c>
      <c r="K26" s="36">
        <f t="shared" si="2"/>
        <v>4.9889548884925379</v>
      </c>
      <c r="L26" s="36" t="str">
        <f t="shared" si="3"/>
        <v>ОДНОРОДНЫЕ</v>
      </c>
      <c r="M26" s="38">
        <f t="shared" si="4"/>
        <v>2384.9333333333334</v>
      </c>
      <c r="O26" s="9"/>
    </row>
    <row r="27" spans="1:15" s="37" customFormat="1" x14ac:dyDescent="0.25">
      <c r="A27" s="4">
        <v>8</v>
      </c>
      <c r="B27" s="39" t="s">
        <v>38</v>
      </c>
      <c r="C27" s="36" t="s">
        <v>28</v>
      </c>
      <c r="D27" s="17">
        <v>4</v>
      </c>
      <c r="E27" s="18">
        <v>2417.5</v>
      </c>
      <c r="F27" s="19">
        <v>2198</v>
      </c>
      <c r="G27" s="38">
        <v>2374</v>
      </c>
      <c r="H27" s="38">
        <f t="shared" si="5"/>
        <v>2329.8333333333335</v>
      </c>
      <c r="I27" s="36">
        <f t="shared" si="0"/>
        <v>3</v>
      </c>
      <c r="J27" s="36">
        <f t="shared" si="1"/>
        <v>116.22428030894979</v>
      </c>
      <c r="K27" s="36">
        <f t="shared" si="2"/>
        <v>4.988523369723862</v>
      </c>
      <c r="L27" s="36" t="str">
        <f t="shared" si="3"/>
        <v>ОДНОРОДНЫЕ</v>
      </c>
      <c r="M27" s="38">
        <f t="shared" si="4"/>
        <v>9319.3333333333339</v>
      </c>
      <c r="O27" s="9"/>
    </row>
    <row r="28" spans="1:15" s="37" customFormat="1" x14ac:dyDescent="0.25">
      <c r="A28" s="4">
        <v>9</v>
      </c>
      <c r="B28" s="39" t="s">
        <v>39</v>
      </c>
      <c r="C28" s="36" t="s">
        <v>28</v>
      </c>
      <c r="D28" s="17">
        <v>5</v>
      </c>
      <c r="E28" s="18">
        <v>2319.3000000000002</v>
      </c>
      <c r="F28" s="19">
        <v>2109</v>
      </c>
      <c r="G28" s="38">
        <v>2278</v>
      </c>
      <c r="H28" s="38">
        <f>AVERAGE(E28:G28)</f>
        <v>2235.4333333333334</v>
      </c>
      <c r="I28" s="36">
        <f t="shared" ref="I28:I35" si="6" xml:space="preserve"> COUNT(E28:G28)</f>
        <v>3</v>
      </c>
      <c r="J28" s="36">
        <f t="shared" ref="J28:J35" si="7">STDEV(E28:G28)</f>
        <v>111.4246980401264</v>
      </c>
      <c r="K28" s="36">
        <f t="shared" ref="K28:K35" si="8">J28/H28*100</f>
        <v>4.9844786860173151</v>
      </c>
      <c r="L28" s="36" t="str">
        <f t="shared" ref="L28:L35" si="9">IF(K28&lt;33,"ОДНОРОДНЫЕ","НЕОДНОРОДНЫЕ")</f>
        <v>ОДНОРОДНЫЕ</v>
      </c>
      <c r="M28" s="38">
        <f t="shared" ref="M28:M35" si="10">D28*H28</f>
        <v>11177.166666666668</v>
      </c>
      <c r="O28" s="9"/>
    </row>
    <row r="29" spans="1:15" s="37" customFormat="1" x14ac:dyDescent="0.25">
      <c r="A29" s="4">
        <v>10</v>
      </c>
      <c r="B29" s="39" t="s">
        <v>40</v>
      </c>
      <c r="C29" s="36" t="s">
        <v>28</v>
      </c>
      <c r="D29" s="17">
        <v>20</v>
      </c>
      <c r="E29" s="18">
        <v>3465.3</v>
      </c>
      <c r="F29" s="19">
        <v>3151</v>
      </c>
      <c r="G29" s="38">
        <v>3403</v>
      </c>
      <c r="H29" s="38">
        <f t="shared" ref="H29:H35" si="11">AVERAGE(E29:G29)</f>
        <v>3339.7666666666664</v>
      </c>
      <c r="I29" s="36">
        <f t="shared" si="6"/>
        <v>3</v>
      </c>
      <c r="J29" s="36">
        <f t="shared" si="7"/>
        <v>166.41803788451946</v>
      </c>
      <c r="K29" s="36">
        <f t="shared" si="8"/>
        <v>4.9829240930360248</v>
      </c>
      <c r="L29" s="36" t="str">
        <f t="shared" si="9"/>
        <v>ОДНОРОДНЫЕ</v>
      </c>
      <c r="M29" s="38">
        <f t="shared" si="10"/>
        <v>66795.333333333328</v>
      </c>
      <c r="O29" s="9"/>
    </row>
    <row r="30" spans="1:15" s="37" customFormat="1" x14ac:dyDescent="0.25">
      <c r="A30" s="4">
        <v>11</v>
      </c>
      <c r="B30" s="39" t="s">
        <v>41</v>
      </c>
      <c r="C30" s="36" t="s">
        <v>28</v>
      </c>
      <c r="D30" s="17">
        <v>20</v>
      </c>
      <c r="E30" s="18">
        <v>5378</v>
      </c>
      <c r="F30" s="19">
        <v>4890</v>
      </c>
      <c r="G30" s="38">
        <v>5281</v>
      </c>
      <c r="H30" s="38">
        <f t="shared" si="11"/>
        <v>5183</v>
      </c>
      <c r="I30" s="36">
        <f t="shared" si="6"/>
        <v>3</v>
      </c>
      <c r="J30" s="36">
        <f t="shared" si="7"/>
        <v>258.33892467067363</v>
      </c>
      <c r="K30" s="36">
        <f t="shared" si="8"/>
        <v>4.9843512380990473</v>
      </c>
      <c r="L30" s="36" t="str">
        <f t="shared" si="9"/>
        <v>ОДНОРОДНЫЕ</v>
      </c>
      <c r="M30" s="38">
        <f t="shared" si="10"/>
        <v>103660</v>
      </c>
      <c r="O30" s="9"/>
    </row>
    <row r="31" spans="1:15" s="37" customFormat="1" x14ac:dyDescent="0.25">
      <c r="A31" s="4">
        <v>12</v>
      </c>
      <c r="B31" s="39" t="s">
        <v>42</v>
      </c>
      <c r="C31" s="36" t="s">
        <v>28</v>
      </c>
      <c r="D31" s="17">
        <v>7</v>
      </c>
      <c r="E31" s="18">
        <v>4024.7</v>
      </c>
      <c r="F31" s="19">
        <v>3659</v>
      </c>
      <c r="G31" s="38">
        <v>3952</v>
      </c>
      <c r="H31" s="38">
        <f t="shared" si="11"/>
        <v>3878.5666666666671</v>
      </c>
      <c r="I31" s="36">
        <f t="shared" si="6"/>
        <v>3</v>
      </c>
      <c r="J31" s="36">
        <f t="shared" si="7"/>
        <v>193.59355188986359</v>
      </c>
      <c r="K31" s="36">
        <f t="shared" si="8"/>
        <v>4.9913684236409557</v>
      </c>
      <c r="L31" s="36" t="str">
        <f t="shared" si="9"/>
        <v>ОДНОРОДНЫЕ</v>
      </c>
      <c r="M31" s="38">
        <f t="shared" si="10"/>
        <v>27149.966666666671</v>
      </c>
      <c r="O31" s="9"/>
    </row>
    <row r="32" spans="1:15" s="37" customFormat="1" x14ac:dyDescent="0.25">
      <c r="A32" s="4">
        <v>13</v>
      </c>
      <c r="B32" s="39" t="s">
        <v>43</v>
      </c>
      <c r="C32" s="36" t="s">
        <v>28</v>
      </c>
      <c r="D32" s="17">
        <v>8</v>
      </c>
      <c r="E32" s="18">
        <v>3320.7</v>
      </c>
      <c r="F32" s="19">
        <v>3019</v>
      </c>
      <c r="G32" s="38">
        <v>3261</v>
      </c>
      <c r="H32" s="38">
        <f t="shared" si="11"/>
        <v>3200.2333333333336</v>
      </c>
      <c r="I32" s="36">
        <f t="shared" si="6"/>
        <v>3</v>
      </c>
      <c r="J32" s="36">
        <f t="shared" si="7"/>
        <v>159.76596425188097</v>
      </c>
      <c r="K32" s="36">
        <f t="shared" si="8"/>
        <v>4.9923223593659101</v>
      </c>
      <c r="L32" s="36" t="str">
        <f t="shared" si="9"/>
        <v>ОДНОРОДНЫЕ</v>
      </c>
      <c r="M32" s="38">
        <f t="shared" si="10"/>
        <v>25601.866666666669</v>
      </c>
      <c r="O32" s="9"/>
    </row>
    <row r="33" spans="1:15" s="37" customFormat="1" x14ac:dyDescent="0.25">
      <c r="A33" s="4">
        <v>14</v>
      </c>
      <c r="B33" s="39" t="s">
        <v>44</v>
      </c>
      <c r="C33" s="36" t="s">
        <v>28</v>
      </c>
      <c r="D33" s="17">
        <v>1</v>
      </c>
      <c r="E33" s="18">
        <v>4439.3999999999996</v>
      </c>
      <c r="F33" s="19">
        <v>4036</v>
      </c>
      <c r="G33" s="38">
        <v>4359</v>
      </c>
      <c r="H33" s="38">
        <f t="shared" si="11"/>
        <v>4278.1333333333332</v>
      </c>
      <c r="I33" s="36">
        <f t="shared" si="6"/>
        <v>3</v>
      </c>
      <c r="J33" s="36">
        <f t="shared" si="7"/>
        <v>213.5121854446094</v>
      </c>
      <c r="K33" s="36">
        <f t="shared" si="8"/>
        <v>4.9907791274530027</v>
      </c>
      <c r="L33" s="36" t="str">
        <f t="shared" si="9"/>
        <v>ОДНОРОДНЫЕ</v>
      </c>
      <c r="M33" s="38">
        <f t="shared" si="10"/>
        <v>4278.1333333333332</v>
      </c>
      <c r="O33" s="9"/>
    </row>
    <row r="34" spans="1:15" s="37" customFormat="1" x14ac:dyDescent="0.25">
      <c r="A34" s="4">
        <v>15</v>
      </c>
      <c r="B34" s="39" t="s">
        <v>45</v>
      </c>
      <c r="C34" s="36" t="s">
        <v>28</v>
      </c>
      <c r="D34" s="17">
        <v>12</v>
      </c>
      <c r="E34" s="18">
        <v>6695.9</v>
      </c>
      <c r="F34" s="19">
        <v>6088</v>
      </c>
      <c r="G34" s="38">
        <v>6575</v>
      </c>
      <c r="H34" s="38">
        <f t="shared" si="11"/>
        <v>6452.9666666666672</v>
      </c>
      <c r="I34" s="36">
        <f t="shared" si="6"/>
        <v>3</v>
      </c>
      <c r="J34" s="36">
        <f t="shared" si="7"/>
        <v>321.79916614766614</v>
      </c>
      <c r="K34" s="36">
        <f t="shared" si="8"/>
        <v>4.9868406698882604</v>
      </c>
      <c r="L34" s="36" t="str">
        <f t="shared" si="9"/>
        <v>ОДНОРОДНЫЕ</v>
      </c>
      <c r="M34" s="38">
        <f t="shared" si="10"/>
        <v>77435.600000000006</v>
      </c>
      <c r="O34" s="9"/>
    </row>
    <row r="35" spans="1:15" s="37" customFormat="1" x14ac:dyDescent="0.25">
      <c r="A35" s="4">
        <v>16</v>
      </c>
      <c r="B35" s="39" t="s">
        <v>46</v>
      </c>
      <c r="C35" s="36" t="s">
        <v>28</v>
      </c>
      <c r="D35" s="17">
        <v>5</v>
      </c>
      <c r="E35" s="18">
        <v>16245.8</v>
      </c>
      <c r="F35" s="19">
        <v>14769</v>
      </c>
      <c r="G35" s="38">
        <v>15951</v>
      </c>
      <c r="H35" s="38">
        <f t="shared" si="11"/>
        <v>15655.266666666668</v>
      </c>
      <c r="I35" s="36">
        <f t="shared" si="6"/>
        <v>3</v>
      </c>
      <c r="J35" s="36">
        <f t="shared" si="7"/>
        <v>781.55499699850486</v>
      </c>
      <c r="K35" s="36">
        <f t="shared" si="8"/>
        <v>4.9922815985153326</v>
      </c>
      <c r="L35" s="36" t="str">
        <f t="shared" si="9"/>
        <v>ОДНОРОДНЫЕ</v>
      </c>
      <c r="M35" s="38">
        <f t="shared" si="10"/>
        <v>78276.333333333343</v>
      </c>
      <c r="O35" s="9"/>
    </row>
    <row r="36" spans="1:15" s="37" customFormat="1" x14ac:dyDescent="0.25">
      <c r="A36" s="4">
        <v>17</v>
      </c>
      <c r="B36" s="39" t="s">
        <v>47</v>
      </c>
      <c r="C36" s="36" t="s">
        <v>28</v>
      </c>
      <c r="D36" s="17">
        <v>18</v>
      </c>
      <c r="E36" s="18">
        <v>19962.099999999999</v>
      </c>
      <c r="F36" s="19">
        <v>18148</v>
      </c>
      <c r="G36" s="38">
        <v>19600</v>
      </c>
      <c r="H36" s="38">
        <f>AVERAGE(E36:G36)</f>
        <v>19236.7</v>
      </c>
      <c r="I36" s="36">
        <f t="shared" ref="I36:I43" si="12" xml:space="preserve"> COUNT(E36:G36)</f>
        <v>3</v>
      </c>
      <c r="J36" s="36">
        <f t="shared" ref="J36:J43" si="13">STDEV(E36:G36)</f>
        <v>960.06763824222242</v>
      </c>
      <c r="K36" s="36">
        <f t="shared" ref="K36:K43" si="14">J36/H36*100</f>
        <v>4.9908125522684363</v>
      </c>
      <c r="L36" s="36" t="str">
        <f t="shared" ref="L36:L43" si="15">IF(K36&lt;33,"ОДНОРОДНЫЕ","НЕОДНОРОДНЫЕ")</f>
        <v>ОДНОРОДНЫЕ</v>
      </c>
      <c r="M36" s="38">
        <f t="shared" ref="M36:M43" si="16">D36*H36</f>
        <v>346260.60000000003</v>
      </c>
      <c r="O36" s="9"/>
    </row>
    <row r="37" spans="1:15" s="37" customFormat="1" x14ac:dyDescent="0.25">
      <c r="A37" s="4">
        <v>18</v>
      </c>
      <c r="B37" s="39" t="s">
        <v>48</v>
      </c>
      <c r="C37" s="36" t="s">
        <v>28</v>
      </c>
      <c r="D37" s="17">
        <v>1</v>
      </c>
      <c r="E37" s="18">
        <v>13700.1</v>
      </c>
      <c r="F37" s="19">
        <v>12455</v>
      </c>
      <c r="G37" s="38">
        <v>13451</v>
      </c>
      <c r="H37" s="38">
        <f t="shared" ref="H37:H43" si="17">AVERAGE(E37:G37)</f>
        <v>13202.033333333333</v>
      </c>
      <c r="I37" s="36">
        <f t="shared" si="12"/>
        <v>3</v>
      </c>
      <c r="J37" s="36">
        <f t="shared" si="13"/>
        <v>658.82987434794848</v>
      </c>
      <c r="K37" s="36">
        <f t="shared" si="14"/>
        <v>4.990366693625087</v>
      </c>
      <c r="L37" s="36" t="str">
        <f t="shared" si="15"/>
        <v>ОДНОРОДНЫЕ</v>
      </c>
      <c r="M37" s="38">
        <f t="shared" si="16"/>
        <v>13202.033333333333</v>
      </c>
      <c r="O37" s="9"/>
    </row>
    <row r="38" spans="1:15" s="37" customFormat="1" x14ac:dyDescent="0.25">
      <c r="A38" s="4">
        <v>19</v>
      </c>
      <c r="B38" s="39" t="s">
        <v>49</v>
      </c>
      <c r="C38" s="36" t="s">
        <v>28</v>
      </c>
      <c r="D38" s="17">
        <v>35</v>
      </c>
      <c r="E38" s="18">
        <v>10813.3</v>
      </c>
      <c r="F38" s="19">
        <v>9831</v>
      </c>
      <c r="G38" s="38">
        <v>10617</v>
      </c>
      <c r="H38" s="38">
        <f t="shared" si="17"/>
        <v>10420.433333333332</v>
      </c>
      <c r="I38" s="36">
        <f t="shared" si="12"/>
        <v>3</v>
      </c>
      <c r="J38" s="36">
        <f t="shared" si="13"/>
        <v>519.81454705821102</v>
      </c>
      <c r="K38" s="36">
        <f t="shared" si="14"/>
        <v>4.9884158405908687</v>
      </c>
      <c r="L38" s="36" t="str">
        <f t="shared" si="15"/>
        <v>ОДНОРОДНЫЕ</v>
      </c>
      <c r="M38" s="38">
        <f t="shared" si="16"/>
        <v>364715.16666666663</v>
      </c>
      <c r="O38" s="9"/>
    </row>
    <row r="39" spans="1:15" s="37" customFormat="1" x14ac:dyDescent="0.25">
      <c r="A39" s="4">
        <v>20</v>
      </c>
      <c r="B39" s="39" t="s">
        <v>50</v>
      </c>
      <c r="C39" s="36" t="s">
        <v>68</v>
      </c>
      <c r="D39" s="17">
        <v>1</v>
      </c>
      <c r="E39" s="18">
        <v>9910.1</v>
      </c>
      <c r="F39" s="19">
        <v>9010</v>
      </c>
      <c r="G39" s="38">
        <v>9730</v>
      </c>
      <c r="H39" s="38">
        <f t="shared" si="17"/>
        <v>9550.0333333333328</v>
      </c>
      <c r="I39" s="36">
        <f t="shared" si="12"/>
        <v>3</v>
      </c>
      <c r="J39" s="36">
        <f t="shared" si="13"/>
        <v>476.27303443858074</v>
      </c>
      <c r="K39" s="36">
        <f t="shared" si="14"/>
        <v>4.9871347859719242</v>
      </c>
      <c r="L39" s="36" t="str">
        <f t="shared" si="15"/>
        <v>ОДНОРОДНЫЕ</v>
      </c>
      <c r="M39" s="38">
        <f t="shared" si="16"/>
        <v>9550.0333333333328</v>
      </c>
      <c r="O39" s="9"/>
    </row>
    <row r="40" spans="1:15" s="37" customFormat="1" x14ac:dyDescent="0.25">
      <c r="A40" s="4">
        <v>21</v>
      </c>
      <c r="B40" s="39" t="s">
        <v>51</v>
      </c>
      <c r="C40" s="36" t="s">
        <v>28</v>
      </c>
      <c r="D40" s="17">
        <v>3</v>
      </c>
      <c r="E40" s="18">
        <v>46516.4</v>
      </c>
      <c r="F40" s="19">
        <v>42288</v>
      </c>
      <c r="G40" s="38">
        <v>45671</v>
      </c>
      <c r="H40" s="38">
        <f t="shared" si="17"/>
        <v>44825.133333333331</v>
      </c>
      <c r="I40" s="36">
        <f t="shared" si="12"/>
        <v>3</v>
      </c>
      <c r="J40" s="36">
        <f t="shared" si="13"/>
        <v>2237.5118889814498</v>
      </c>
      <c r="K40" s="36">
        <f t="shared" si="14"/>
        <v>4.9916458080395003</v>
      </c>
      <c r="L40" s="36" t="str">
        <f t="shared" si="15"/>
        <v>ОДНОРОДНЫЕ</v>
      </c>
      <c r="M40" s="38">
        <f t="shared" si="16"/>
        <v>134475.4</v>
      </c>
      <c r="O40" s="9"/>
    </row>
    <row r="41" spans="1:15" s="37" customFormat="1" x14ac:dyDescent="0.25">
      <c r="A41" s="4">
        <v>22</v>
      </c>
      <c r="B41" s="39" t="s">
        <v>52</v>
      </c>
      <c r="C41" s="36" t="s">
        <v>68</v>
      </c>
      <c r="D41" s="17">
        <v>1</v>
      </c>
      <c r="E41" s="18">
        <v>6428.5</v>
      </c>
      <c r="F41" s="19">
        <v>5845</v>
      </c>
      <c r="G41" s="38">
        <v>6312</v>
      </c>
      <c r="H41" s="38">
        <f t="shared" si="17"/>
        <v>6195.166666666667</v>
      </c>
      <c r="I41" s="36">
        <f t="shared" si="12"/>
        <v>3</v>
      </c>
      <c r="J41" s="36">
        <f t="shared" si="13"/>
        <v>308.79699372457196</v>
      </c>
      <c r="K41" s="36">
        <f t="shared" si="14"/>
        <v>4.9844824254053748</v>
      </c>
      <c r="L41" s="36" t="str">
        <f t="shared" si="15"/>
        <v>ОДНОРОДНЫЕ</v>
      </c>
      <c r="M41" s="38">
        <f t="shared" si="16"/>
        <v>6195.166666666667</v>
      </c>
      <c r="O41" s="9"/>
    </row>
    <row r="42" spans="1:15" s="37" customFormat="1" x14ac:dyDescent="0.25">
      <c r="A42" s="4">
        <v>23</v>
      </c>
      <c r="B42" s="39" t="s">
        <v>53</v>
      </c>
      <c r="C42" s="36" t="s">
        <v>28</v>
      </c>
      <c r="D42" s="17">
        <v>7</v>
      </c>
      <c r="E42" s="18">
        <v>24600.7</v>
      </c>
      <c r="F42" s="19">
        <v>22365</v>
      </c>
      <c r="G42" s="38">
        <v>24154</v>
      </c>
      <c r="H42" s="38">
        <f t="shared" si="17"/>
        <v>23706.566666666666</v>
      </c>
      <c r="I42" s="36">
        <f t="shared" si="12"/>
        <v>3</v>
      </c>
      <c r="J42" s="36">
        <f t="shared" si="13"/>
        <v>1183.1044177642707</v>
      </c>
      <c r="K42" s="36">
        <f t="shared" si="14"/>
        <v>4.9906189892432229</v>
      </c>
      <c r="L42" s="36" t="str">
        <f t="shared" si="15"/>
        <v>ОДНОРОДНЫЕ</v>
      </c>
      <c r="M42" s="38">
        <f t="shared" si="16"/>
        <v>165945.96666666667</v>
      </c>
      <c r="O42" s="9"/>
    </row>
    <row r="43" spans="1:15" s="37" customFormat="1" x14ac:dyDescent="0.25">
      <c r="A43" s="4">
        <v>24</v>
      </c>
      <c r="B43" s="39" t="s">
        <v>54</v>
      </c>
      <c r="C43" s="36" t="s">
        <v>68</v>
      </c>
      <c r="D43" s="17">
        <v>1</v>
      </c>
      <c r="E43" s="18">
        <v>7135.2</v>
      </c>
      <c r="F43" s="19">
        <v>6487</v>
      </c>
      <c r="G43" s="38">
        <v>7006</v>
      </c>
      <c r="H43" s="38">
        <f t="shared" si="17"/>
        <v>6876.0666666666666</v>
      </c>
      <c r="I43" s="36">
        <f t="shared" si="12"/>
        <v>3</v>
      </c>
      <c r="J43" s="36">
        <f t="shared" si="13"/>
        <v>343.07843612406378</v>
      </c>
      <c r="K43" s="36">
        <f t="shared" si="14"/>
        <v>4.9894576762499465</v>
      </c>
      <c r="L43" s="36" t="str">
        <f t="shared" si="15"/>
        <v>ОДНОРОДНЫЕ</v>
      </c>
      <c r="M43" s="38">
        <f t="shared" si="16"/>
        <v>6876.0666666666666</v>
      </c>
      <c r="O43" s="9"/>
    </row>
    <row r="44" spans="1:15" s="20" customFormat="1" x14ac:dyDescent="0.25">
      <c r="A44" s="4">
        <v>25</v>
      </c>
      <c r="B44" s="39" t="s">
        <v>55</v>
      </c>
      <c r="C44" s="36" t="s">
        <v>28</v>
      </c>
      <c r="D44" s="17">
        <v>8</v>
      </c>
      <c r="E44" s="18">
        <v>4892.3</v>
      </c>
      <c r="F44" s="19">
        <v>4448</v>
      </c>
      <c r="G44" s="21">
        <v>4804</v>
      </c>
      <c r="H44" s="21">
        <f>AVERAGE(E44:G44)</f>
        <v>4714.7666666666664</v>
      </c>
      <c r="I44" s="23">
        <f t="shared" ref="I44" si="18" xml:space="preserve"> COUNT(E44:G44)</f>
        <v>3</v>
      </c>
      <c r="J44" s="23">
        <f t="shared" ref="J44" si="19">STDEV(E44:G44)</f>
        <v>235.20748996010602</v>
      </c>
      <c r="K44" s="23">
        <f t="shared" ref="K44" si="20">J44/H44*100</f>
        <v>4.988740834684771</v>
      </c>
      <c r="L44" s="23" t="str">
        <f t="shared" ref="L44" si="21">IF(K44&lt;33,"ОДНОРОДНЫЕ","НЕОДНОРОДНЫЕ")</f>
        <v>ОДНОРОДНЫЕ</v>
      </c>
      <c r="M44" s="21">
        <f t="shared" ref="M44" si="22">D44*H44</f>
        <v>37718.133333333331</v>
      </c>
      <c r="O44" s="9"/>
    </row>
    <row r="45" spans="1:15" s="29" customFormat="1" x14ac:dyDescent="0.25">
      <c r="A45" s="4">
        <v>26</v>
      </c>
      <c r="B45" s="39" t="s">
        <v>56</v>
      </c>
      <c r="C45" s="36" t="s">
        <v>28</v>
      </c>
      <c r="D45" s="17">
        <v>5</v>
      </c>
      <c r="E45" s="18">
        <v>39744.1</v>
      </c>
      <c r="F45" s="19">
        <v>36131</v>
      </c>
      <c r="G45" s="30">
        <v>39022</v>
      </c>
      <c r="H45" s="30">
        <f t="shared" ref="H45:H56" si="23">AVERAGE(E45:G45)</f>
        <v>38299.033333333333</v>
      </c>
      <c r="I45" s="31">
        <f t="shared" ref="I45:I56" si="24" xml:space="preserve"> COUNT(E45:G45)</f>
        <v>3</v>
      </c>
      <c r="J45" s="31">
        <f t="shared" ref="J45:J56" si="25">STDEV(E45:G45)</f>
        <v>1911.9711042098234</v>
      </c>
      <c r="K45" s="31">
        <f t="shared" ref="K45:K56" si="26">J45/H45*100</f>
        <v>4.9922176561718876</v>
      </c>
      <c r="L45" s="31" t="str">
        <f t="shared" ref="L45:L56" si="27">IF(K45&lt;33,"ОДНОРОДНЫЕ","НЕОДНОРОДНЫЕ")</f>
        <v>ОДНОРОДНЫЕ</v>
      </c>
      <c r="M45" s="30">
        <f t="shared" ref="M45:M56" si="28">D45*H45</f>
        <v>191495.16666666666</v>
      </c>
      <c r="O45" s="9"/>
    </row>
    <row r="46" spans="1:15" s="33" customFormat="1" x14ac:dyDescent="0.25">
      <c r="A46" s="4">
        <v>27</v>
      </c>
      <c r="B46" s="39" t="s">
        <v>57</v>
      </c>
      <c r="C46" s="36" t="s">
        <v>69</v>
      </c>
      <c r="D46" s="17">
        <v>1</v>
      </c>
      <c r="E46" s="18">
        <v>10022</v>
      </c>
      <c r="F46" s="19">
        <v>9111</v>
      </c>
      <c r="G46" s="34">
        <v>9840</v>
      </c>
      <c r="H46" s="34">
        <f t="shared" ref="H46:H53" si="29">AVERAGE(E46:G46)</f>
        <v>9657.6666666666661</v>
      </c>
      <c r="I46" s="32">
        <f t="shared" ref="I46:I53" si="30" xml:space="preserve"> COUNT(E46:G46)</f>
        <v>3</v>
      </c>
      <c r="J46" s="32">
        <f t="shared" ref="J46:J53" si="31">STDEV(E46:G46)</f>
        <v>482.0936976702074</v>
      </c>
      <c r="K46" s="32">
        <f t="shared" ref="K46:K53" si="32">J46/H46*100</f>
        <v>4.991823742831679</v>
      </c>
      <c r="L46" s="32" t="str">
        <f t="shared" ref="L46:L53" si="33">IF(K46&lt;33,"ОДНОРОДНЫЕ","НЕОДНОРОДНЫЕ")</f>
        <v>ОДНОРОДНЫЕ</v>
      </c>
      <c r="M46" s="34">
        <f t="shared" ref="M46:M53" si="34">D46*H46</f>
        <v>9657.6666666666661</v>
      </c>
      <c r="O46" s="9"/>
    </row>
    <row r="47" spans="1:15" s="37" customFormat="1" x14ac:dyDescent="0.25">
      <c r="A47" s="4">
        <v>28</v>
      </c>
      <c r="B47" s="39" t="s">
        <v>58</v>
      </c>
      <c r="C47" s="36" t="s">
        <v>28</v>
      </c>
      <c r="D47" s="17">
        <v>4</v>
      </c>
      <c r="E47" s="18">
        <v>45124.800000000003</v>
      </c>
      <c r="F47" s="19">
        <v>41023</v>
      </c>
      <c r="G47" s="38">
        <v>44305</v>
      </c>
      <c r="H47" s="38">
        <f t="shared" ref="H47:H51" si="35">AVERAGE(E47:G47)</f>
        <v>43484.26666666667</v>
      </c>
      <c r="I47" s="36">
        <f t="shared" ref="I47:I51" si="36" xml:space="preserve"> COUNT(E47:G47)</f>
        <v>3</v>
      </c>
      <c r="J47" s="36">
        <f t="shared" ref="J47:J51" si="37">STDEV(E47:G47)</f>
        <v>2170.5743970970766</v>
      </c>
      <c r="K47" s="36">
        <f t="shared" ref="K47:K51" si="38">J47/H47*100</f>
        <v>4.9916316026112355</v>
      </c>
      <c r="L47" s="36" t="str">
        <f t="shared" ref="L47:L51" si="39">IF(K47&lt;33,"ОДНОРОДНЫЕ","НЕОДНОРОДНЫЕ")</f>
        <v>ОДНОРОДНЫЕ</v>
      </c>
      <c r="M47" s="38">
        <f t="shared" ref="M47:M51" si="40">D47*H47</f>
        <v>173937.06666666668</v>
      </c>
      <c r="O47" s="9"/>
    </row>
    <row r="48" spans="1:15" s="37" customFormat="1" x14ac:dyDescent="0.25">
      <c r="A48" s="4">
        <v>29</v>
      </c>
      <c r="B48" s="39" t="s">
        <v>59</v>
      </c>
      <c r="C48" s="36" t="s">
        <v>28</v>
      </c>
      <c r="D48" s="17">
        <v>2</v>
      </c>
      <c r="E48" s="18">
        <v>6150</v>
      </c>
      <c r="F48" s="19">
        <v>6055</v>
      </c>
      <c r="G48" s="38">
        <v>6200</v>
      </c>
      <c r="H48" s="38">
        <f t="shared" si="35"/>
        <v>6135</v>
      </c>
      <c r="I48" s="36">
        <f t="shared" si="36"/>
        <v>3</v>
      </c>
      <c r="J48" s="36">
        <f t="shared" si="37"/>
        <v>73.654599313281182</v>
      </c>
      <c r="K48" s="36">
        <f t="shared" si="38"/>
        <v>1.2005639659866534</v>
      </c>
      <c r="L48" s="36" t="str">
        <f t="shared" si="39"/>
        <v>ОДНОРОДНЫЕ</v>
      </c>
      <c r="M48" s="38">
        <f t="shared" si="40"/>
        <v>12270</v>
      </c>
      <c r="O48" s="9"/>
    </row>
    <row r="49" spans="1:15" s="37" customFormat="1" x14ac:dyDescent="0.25">
      <c r="A49" s="4">
        <v>30</v>
      </c>
      <c r="B49" s="39" t="s">
        <v>60</v>
      </c>
      <c r="C49" s="36" t="s">
        <v>28</v>
      </c>
      <c r="D49" s="17">
        <v>2</v>
      </c>
      <c r="E49" s="18">
        <v>3000</v>
      </c>
      <c r="F49" s="19">
        <v>2856</v>
      </c>
      <c r="G49" s="38">
        <v>3100</v>
      </c>
      <c r="H49" s="38">
        <f t="shared" si="35"/>
        <v>2985.3333333333335</v>
      </c>
      <c r="I49" s="36">
        <f t="shared" si="36"/>
        <v>3</v>
      </c>
      <c r="J49" s="36">
        <f t="shared" si="37"/>
        <v>122.65942007580719</v>
      </c>
      <c r="K49" s="36">
        <f t="shared" si="38"/>
        <v>4.1087344822177485</v>
      </c>
      <c r="L49" s="36" t="str">
        <f t="shared" si="39"/>
        <v>ОДНОРОДНЫЕ</v>
      </c>
      <c r="M49" s="38">
        <f t="shared" si="40"/>
        <v>5970.666666666667</v>
      </c>
      <c r="O49" s="9"/>
    </row>
    <row r="50" spans="1:15" s="37" customFormat="1" x14ac:dyDescent="0.25">
      <c r="A50" s="4">
        <v>31</v>
      </c>
      <c r="B50" s="39" t="s">
        <v>61</v>
      </c>
      <c r="C50" s="36" t="s">
        <v>68</v>
      </c>
      <c r="D50" s="17">
        <v>2</v>
      </c>
      <c r="E50" s="18">
        <v>5558.1</v>
      </c>
      <c r="F50" s="19">
        <v>5053</v>
      </c>
      <c r="G50" s="38">
        <v>5458</v>
      </c>
      <c r="H50" s="38">
        <f t="shared" si="35"/>
        <v>5356.3666666666668</v>
      </c>
      <c r="I50" s="36">
        <f t="shared" si="36"/>
        <v>3</v>
      </c>
      <c r="J50" s="36">
        <f t="shared" si="37"/>
        <v>267.44813204308122</v>
      </c>
      <c r="K50" s="36">
        <f t="shared" si="38"/>
        <v>4.9930885745265368</v>
      </c>
      <c r="L50" s="36" t="str">
        <f t="shared" si="39"/>
        <v>ОДНОРОДНЫЕ</v>
      </c>
      <c r="M50" s="38">
        <f t="shared" si="40"/>
        <v>10712.733333333334</v>
      </c>
      <c r="O50" s="9"/>
    </row>
    <row r="51" spans="1:15" s="37" customFormat="1" x14ac:dyDescent="0.25">
      <c r="A51" s="4">
        <v>32</v>
      </c>
      <c r="B51" s="39" t="s">
        <v>62</v>
      </c>
      <c r="C51" s="36" t="s">
        <v>68</v>
      </c>
      <c r="D51" s="17">
        <v>2</v>
      </c>
      <c r="E51" s="18">
        <v>8374</v>
      </c>
      <c r="F51" s="19">
        <v>7613</v>
      </c>
      <c r="G51" s="38">
        <v>8222</v>
      </c>
      <c r="H51" s="38">
        <f t="shared" si="35"/>
        <v>8069.666666666667</v>
      </c>
      <c r="I51" s="36">
        <f t="shared" si="36"/>
        <v>3</v>
      </c>
      <c r="J51" s="36">
        <f t="shared" si="37"/>
        <v>402.72116077173462</v>
      </c>
      <c r="K51" s="36">
        <f t="shared" si="38"/>
        <v>4.9905550923838398</v>
      </c>
      <c r="L51" s="36" t="str">
        <f t="shared" si="39"/>
        <v>ОДНОРОДНЫЕ</v>
      </c>
      <c r="M51" s="38">
        <f t="shared" si="40"/>
        <v>16139.333333333334</v>
      </c>
      <c r="O51" s="9"/>
    </row>
    <row r="52" spans="1:15" s="33" customFormat="1" x14ac:dyDescent="0.25">
      <c r="A52" s="4">
        <v>33</v>
      </c>
      <c r="B52" s="39" t="s">
        <v>63</v>
      </c>
      <c r="C52" s="36" t="s">
        <v>70</v>
      </c>
      <c r="D52" s="17">
        <v>4</v>
      </c>
      <c r="E52" s="18">
        <v>5519.9</v>
      </c>
      <c r="F52" s="19">
        <v>5019</v>
      </c>
      <c r="G52" s="35">
        <v>5420</v>
      </c>
      <c r="H52" s="34">
        <f t="shared" si="29"/>
        <v>5319.6333333333332</v>
      </c>
      <c r="I52" s="32">
        <f t="shared" si="30"/>
        <v>3</v>
      </c>
      <c r="J52" s="32">
        <f t="shared" si="31"/>
        <v>265.10432537650769</v>
      </c>
      <c r="K52" s="32">
        <f t="shared" si="32"/>
        <v>4.983507485663317</v>
      </c>
      <c r="L52" s="32" t="str">
        <f t="shared" si="33"/>
        <v>ОДНОРОДНЫЕ</v>
      </c>
      <c r="M52" s="34">
        <f t="shared" si="34"/>
        <v>21278.533333333333</v>
      </c>
      <c r="O52" s="9"/>
    </row>
    <row r="53" spans="1:15" s="33" customFormat="1" x14ac:dyDescent="0.25">
      <c r="A53" s="4">
        <v>34</v>
      </c>
      <c r="B53" s="39" t="s">
        <v>64</v>
      </c>
      <c r="C53" s="36" t="s">
        <v>70</v>
      </c>
      <c r="D53" s="17">
        <v>4</v>
      </c>
      <c r="E53" s="18">
        <v>6957.9</v>
      </c>
      <c r="F53" s="19">
        <v>6326</v>
      </c>
      <c r="G53" s="35">
        <v>6832</v>
      </c>
      <c r="H53" s="34">
        <f t="shared" si="29"/>
        <v>6705.3</v>
      </c>
      <c r="I53" s="32">
        <f t="shared" si="30"/>
        <v>3</v>
      </c>
      <c r="J53" s="32">
        <f t="shared" si="31"/>
        <v>334.46086467627254</v>
      </c>
      <c r="K53" s="32">
        <f t="shared" si="32"/>
        <v>4.9880074668735555</v>
      </c>
      <c r="L53" s="32" t="str">
        <f t="shared" si="33"/>
        <v>ОДНОРОДНЫЕ</v>
      </c>
      <c r="M53" s="34">
        <f t="shared" si="34"/>
        <v>26821.200000000001</v>
      </c>
      <c r="O53" s="9"/>
    </row>
    <row r="54" spans="1:15" s="29" customFormat="1" x14ac:dyDescent="0.25">
      <c r="A54" s="4">
        <v>35</v>
      </c>
      <c r="B54" s="40" t="s">
        <v>65</v>
      </c>
      <c r="C54" s="36" t="s">
        <v>69</v>
      </c>
      <c r="D54" s="17">
        <v>5</v>
      </c>
      <c r="E54" s="18">
        <v>9097</v>
      </c>
      <c r="F54" s="19">
        <v>8270</v>
      </c>
      <c r="G54" s="35">
        <v>8932</v>
      </c>
      <c r="H54" s="30">
        <f t="shared" si="23"/>
        <v>8766.3333333333339</v>
      </c>
      <c r="I54" s="31">
        <f t="shared" si="24"/>
        <v>3</v>
      </c>
      <c r="J54" s="31">
        <f t="shared" si="25"/>
        <v>437.68291414371356</v>
      </c>
      <c r="K54" s="31">
        <f t="shared" si="26"/>
        <v>4.9927706088868042</v>
      </c>
      <c r="L54" s="31" t="str">
        <f t="shared" si="27"/>
        <v>ОДНОРОДНЫЕ</v>
      </c>
      <c r="M54" s="30">
        <f t="shared" si="28"/>
        <v>43831.666666666672</v>
      </c>
      <c r="O54" s="9"/>
    </row>
    <row r="55" spans="1:15" s="29" customFormat="1" ht="30" x14ac:dyDescent="0.25">
      <c r="A55" s="4">
        <v>36</v>
      </c>
      <c r="B55" s="40" t="s">
        <v>67</v>
      </c>
      <c r="C55" s="36" t="s">
        <v>28</v>
      </c>
      <c r="D55" s="17">
        <v>25</v>
      </c>
      <c r="E55" s="18">
        <v>2897.8</v>
      </c>
      <c r="F55" s="19">
        <v>2635</v>
      </c>
      <c r="G55" s="35">
        <v>2846</v>
      </c>
      <c r="H55" s="30">
        <f t="shared" si="23"/>
        <v>2792.9333333333329</v>
      </c>
      <c r="I55" s="31">
        <f t="shared" si="24"/>
        <v>3</v>
      </c>
      <c r="J55" s="31">
        <f t="shared" si="25"/>
        <v>139.20493286278816</v>
      </c>
      <c r="K55" s="31">
        <f t="shared" si="26"/>
        <v>4.9841838758338248</v>
      </c>
      <c r="L55" s="31" t="str">
        <f t="shared" si="27"/>
        <v>ОДНОРОДНЫЕ</v>
      </c>
      <c r="M55" s="30">
        <f t="shared" si="28"/>
        <v>69823.333333333328</v>
      </c>
      <c r="O55" s="9"/>
    </row>
    <row r="56" spans="1:15" s="29" customFormat="1" x14ac:dyDescent="0.25">
      <c r="A56" s="4">
        <v>37</v>
      </c>
      <c r="B56" s="40" t="s">
        <v>66</v>
      </c>
      <c r="C56" s="36" t="s">
        <v>28</v>
      </c>
      <c r="D56" s="17">
        <v>20</v>
      </c>
      <c r="E56" s="18">
        <v>6420.3</v>
      </c>
      <c r="F56" s="19">
        <v>5837</v>
      </c>
      <c r="G56" s="35">
        <v>6304</v>
      </c>
      <c r="H56" s="30">
        <f t="shared" si="23"/>
        <v>6187.0999999999995</v>
      </c>
      <c r="I56" s="31">
        <f t="shared" si="24"/>
        <v>3</v>
      </c>
      <c r="J56" s="31">
        <f t="shared" si="25"/>
        <v>308.72144402357287</v>
      </c>
      <c r="K56" s="31">
        <f t="shared" si="26"/>
        <v>4.9897600495154908</v>
      </c>
      <c r="L56" s="31" t="str">
        <f t="shared" si="27"/>
        <v>ОДНОРОДНЫЕ</v>
      </c>
      <c r="M56" s="30">
        <f t="shared" si="28"/>
        <v>123741.99999999999</v>
      </c>
      <c r="O56" s="9"/>
    </row>
    <row r="57" spans="1:15" x14ac:dyDescent="0.25">
      <c r="A57" s="4"/>
      <c r="B57" s="25"/>
      <c r="C57" s="26"/>
      <c r="D57" s="28"/>
      <c r="E57" s="27">
        <f>SUMPRODUCT($D$20:$D$56,E20:E56)</f>
        <v>2334517.1999999997</v>
      </c>
      <c r="F57" s="27">
        <f>SUMPRODUCT($D$20:$D$56,F20:F56)</f>
        <v>2123609</v>
      </c>
      <c r="G57" s="22">
        <f>SUMPRODUCT($D$20:$D$56,G20:G56)</f>
        <v>2292848</v>
      </c>
      <c r="H57" s="15"/>
      <c r="I57" s="12"/>
      <c r="J57" s="12"/>
      <c r="K57" s="12"/>
      <c r="L57" s="12"/>
      <c r="M57" s="3">
        <f>SUM(M20:M56)</f>
        <v>2250324.7333333339</v>
      </c>
    </row>
    <row r="59" spans="1:15" x14ac:dyDescent="0.25">
      <c r="A59" s="46" t="s">
        <v>19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5" x14ac:dyDescent="0.25">
      <c r="A60" s="47" t="s">
        <v>18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</row>
    <row r="61" spans="1:15" ht="15" customHeight="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</row>
    <row r="62" spans="1:15" s="6" customFormat="1" x14ac:dyDescent="0.25">
      <c r="A62" s="42" t="s">
        <v>71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5"/>
      <c r="O62" s="5"/>
    </row>
    <row r="64" spans="1:15" x14ac:dyDescent="0.25">
      <c r="J64" s="9"/>
    </row>
    <row r="68" spans="12:12" x14ac:dyDescent="0.25">
      <c r="L68" s="9"/>
    </row>
  </sheetData>
  <mergeCells count="18">
    <mergeCell ref="B18:B19"/>
    <mergeCell ref="C18:D18"/>
    <mergeCell ref="E3:M3"/>
    <mergeCell ref="A62:M62"/>
    <mergeCell ref="A61:M61"/>
    <mergeCell ref="J12:K12"/>
    <mergeCell ref="B14:L14"/>
    <mergeCell ref="A59:M59"/>
    <mergeCell ref="A60:M60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44:L46 L52:L57">
    <cfRule type="containsText" dxfId="29" priority="88" operator="containsText" text="НЕ">
      <formula>NOT(ISERROR(SEARCH("НЕ",L44)))</formula>
    </cfRule>
    <cfRule type="containsText" dxfId="28" priority="89" operator="containsText" text="ОДНОРОДНЫЕ">
      <formula>NOT(ISERROR(SEARCH("ОДНОРОДНЫЕ",L44)))</formula>
    </cfRule>
    <cfRule type="containsText" dxfId="27" priority="90" operator="containsText" text="НЕОДНОРОДНЫЕ">
      <formula>NOT(ISERROR(SEARCH("НЕОДНОРОДНЫЕ",L44)))</formula>
    </cfRule>
  </conditionalFormatting>
  <conditionalFormatting sqref="L44:L46 L52:L57">
    <cfRule type="containsText" dxfId="26" priority="85" operator="containsText" text="НЕОДНОРОДНЫЕ">
      <formula>NOT(ISERROR(SEARCH("НЕОДНОРОДНЫЕ",L44)))</formula>
    </cfRule>
    <cfRule type="containsText" dxfId="25" priority="86" operator="containsText" text="ОДНОРОДНЫЕ">
      <formula>NOT(ISERROR(SEARCH("ОДНОРОДНЫЕ",L44)))</formula>
    </cfRule>
    <cfRule type="containsText" dxfId="24" priority="87" operator="containsText" text="НЕОДНОРОДНЫЕ">
      <formula>NOT(ISERROR(SEARCH("НЕОДНОРОДНЫЕ",L44)))</formula>
    </cfRule>
  </conditionalFormatting>
  <conditionalFormatting sqref="L36:L43">
    <cfRule type="containsText" dxfId="23" priority="22" operator="containsText" text="НЕ">
      <formula>NOT(ISERROR(SEARCH("НЕ",L36)))</formula>
    </cfRule>
    <cfRule type="containsText" dxfId="22" priority="23" operator="containsText" text="ОДНОРОДНЫЕ">
      <formula>NOT(ISERROR(SEARCH("ОДНОРОДНЫЕ",L36)))</formula>
    </cfRule>
    <cfRule type="containsText" dxfId="21" priority="24" operator="containsText" text="НЕОДНОРОДНЫЕ">
      <formula>NOT(ISERROR(SEARCH("НЕОДНОРОДНЫЕ",L36)))</formula>
    </cfRule>
  </conditionalFormatting>
  <conditionalFormatting sqref="L36:L43">
    <cfRule type="containsText" dxfId="20" priority="19" operator="containsText" text="НЕОДНОРОДНЫЕ">
      <formula>NOT(ISERROR(SEARCH("НЕОДНОРОДНЫЕ",L36)))</formula>
    </cfRule>
    <cfRule type="containsText" dxfId="19" priority="20" operator="containsText" text="ОДНОРОДНЫЕ">
      <formula>NOT(ISERROR(SEARCH("ОДНОРОДНЫЕ",L36)))</formula>
    </cfRule>
    <cfRule type="containsText" dxfId="18" priority="21" operator="containsText" text="НЕОДНОРОДНЫЕ">
      <formula>NOT(ISERROR(SEARCH("НЕОДНОРОДНЫЕ",L36)))</formula>
    </cfRule>
  </conditionalFormatting>
  <conditionalFormatting sqref="L28:L35">
    <cfRule type="containsText" dxfId="17" priority="16" operator="containsText" text="НЕ">
      <formula>NOT(ISERROR(SEARCH("НЕ",L28)))</formula>
    </cfRule>
    <cfRule type="containsText" dxfId="16" priority="17" operator="containsText" text="ОДНОРОДНЫЕ">
      <formula>NOT(ISERROR(SEARCH("ОДНОРОДНЫЕ",L28)))</formula>
    </cfRule>
    <cfRule type="containsText" dxfId="15" priority="18" operator="containsText" text="НЕОДНОРОДНЫЕ">
      <formula>NOT(ISERROR(SEARCH("НЕОДНОРОДНЫЕ",L28)))</formula>
    </cfRule>
  </conditionalFormatting>
  <conditionalFormatting sqref="L28:L35">
    <cfRule type="containsText" dxfId="14" priority="13" operator="containsText" text="НЕОДНОРОДНЫЕ">
      <formula>NOT(ISERROR(SEARCH("НЕОДНОРОДНЫЕ",L28)))</formula>
    </cfRule>
    <cfRule type="containsText" dxfId="13" priority="14" operator="containsText" text="ОДНОРОДНЫЕ">
      <formula>NOT(ISERROR(SEARCH("ОДНОРОДНЫЕ",L28)))</formula>
    </cfRule>
    <cfRule type="containsText" dxfId="12" priority="15" operator="containsText" text="НЕОДНОРОДНЫЕ">
      <formula>NOT(ISERROR(SEARCH("НЕОДНОРОДНЫЕ",L28)))</formula>
    </cfRule>
  </conditionalFormatting>
  <conditionalFormatting sqref="L20:L27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:L27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conditionalFormatting sqref="L47:L51">
    <cfRule type="containsText" dxfId="5" priority="4" operator="containsText" text="НЕ">
      <formula>NOT(ISERROR(SEARCH("НЕ",L47)))</formula>
    </cfRule>
    <cfRule type="containsText" dxfId="4" priority="5" operator="containsText" text="ОДНОРОДНЫЕ">
      <formula>NOT(ISERROR(SEARCH("ОДНОРОДНЫЕ",L47)))</formula>
    </cfRule>
    <cfRule type="containsText" dxfId="3" priority="6" operator="containsText" text="НЕОДНОРОДНЫЕ">
      <formula>NOT(ISERROR(SEARCH("НЕОДНОРОДНЫЕ",L47)))</formula>
    </cfRule>
  </conditionalFormatting>
  <conditionalFormatting sqref="L47:L51">
    <cfRule type="containsText" dxfId="2" priority="1" operator="containsText" text="НЕОДНОРОДНЫЕ">
      <formula>NOT(ISERROR(SEARCH("НЕОДНОРОДНЫЕ",L47)))</formula>
    </cfRule>
    <cfRule type="containsText" dxfId="1" priority="2" operator="containsText" text="ОДНОРОДНЫЕ">
      <formula>NOT(ISERROR(SEARCH("ОДНОРОДНЫЕ",L47)))</formula>
    </cfRule>
    <cfRule type="containsText" dxfId="0" priority="3" operator="containsText" text="НЕОДНОРОДНЫЕ">
      <formula>NOT(ISERROR(SEARCH("НЕОДНОРОДНЫЕ",L47)))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2024-04-10T04:32:44Z</dcterms:modified>
</cp:coreProperties>
</file>