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5" i="1" l="1"/>
  <c r="M25" i="1"/>
  <c r="N25" i="1"/>
  <c r="L26" i="1"/>
  <c r="M26" i="1"/>
  <c r="N26" i="1"/>
  <c r="O25" i="1" l="1"/>
  <c r="P25" i="1" s="1"/>
  <c r="O26" i="1"/>
  <c r="P26" i="1" s="1"/>
  <c r="Q26" i="1"/>
  <c r="Q25" i="1"/>
  <c r="N23" i="1"/>
  <c r="M23" i="1"/>
  <c r="L23" i="1"/>
  <c r="Q23" i="1" s="1"/>
  <c r="N22" i="1"/>
  <c r="M22" i="1"/>
  <c r="L22" i="1"/>
  <c r="Q22" i="1" s="1"/>
  <c r="N21" i="1"/>
  <c r="M21" i="1"/>
  <c r="L21" i="1"/>
  <c r="Q21" i="1" s="1"/>
  <c r="N19" i="1"/>
  <c r="M19" i="1"/>
  <c r="L19" i="1"/>
  <c r="Q19" i="1" s="1"/>
  <c r="N20" i="1"/>
  <c r="M20" i="1"/>
  <c r="L20" i="1"/>
  <c r="Q20" i="1" s="1"/>
  <c r="N24" i="1"/>
  <c r="M24" i="1"/>
  <c r="L24" i="1"/>
  <c r="Q24" i="1" s="1"/>
  <c r="C16" i="1" l="1"/>
  <c r="O19" i="1"/>
  <c r="P19" i="1" s="1"/>
  <c r="O24" i="1"/>
  <c r="P24" i="1" s="1"/>
  <c r="O22" i="1"/>
  <c r="P22" i="1" s="1"/>
  <c r="O20" i="1"/>
  <c r="P20" i="1" s="1"/>
  <c r="O23" i="1"/>
  <c r="P23" i="1" s="1"/>
  <c r="O21" i="1"/>
  <c r="P21" i="1" s="1"/>
  <c r="L27" i="1"/>
  <c r="Q27" i="1" s="1"/>
  <c r="M27" i="1"/>
  <c r="N27" i="1"/>
  <c r="O27" i="1" l="1"/>
  <c r="P27" i="1" s="1"/>
</calcChain>
</file>

<file path=xl/sharedStrings.xml><?xml version="1.0" encoding="utf-8"?>
<sst xmlns="http://schemas.openxmlformats.org/spreadsheetml/2006/main" count="64" uniqueCount="47">
  <si>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</si>
  <si>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</si>
  <si>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</si>
  <si>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</si>
  <si>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</si>
  <si>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</si>
  <si>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</si>
  <si>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</si>
  <si>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</si>
  <si>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</si>
  <si>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</si>
  <si>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</si>
  <si>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</si>
  <si>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</si>
  <si>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</si>
  <si>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</si>
  <si>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</si>
  <si>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</si>
  <si>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</si>
  <si>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</si>
  <si>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</si>
  <si>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</si>
  <si>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</si>
  <si>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</si>
  <si>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</si>
  <si>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</si>
  <si>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</si>
  <si>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</si>
  <si>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</si>
  <si>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№1</t>
  </si>
  <si>
    <t>Источник №2</t>
  </si>
  <si>
    <t>Источник №3</t>
  </si>
  <si>
    <t>Уп.</t>
  </si>
  <si>
    <t>Шт.</t>
  </si>
  <si>
    <t>Сайт https://www.asna.ru</t>
  </si>
  <si>
    <t>№ 073-24</t>
  </si>
  <si>
    <t>на поставку препаратов для лечения мочеполовой системы и половые гормоны</t>
  </si>
  <si>
    <t xml:space="preserve">Хлоргексидин </t>
  </si>
  <si>
    <t>Натамицин</t>
  </si>
  <si>
    <t xml:space="preserve">Тамсулозин </t>
  </si>
  <si>
    <t xml:space="preserve">Тержинан </t>
  </si>
  <si>
    <t>Прогестерон</t>
  </si>
  <si>
    <t>Динопростон</t>
  </si>
  <si>
    <t>Силденафил</t>
  </si>
  <si>
    <t>Система электронного заказа "ФармКомандир"  25.03.2024</t>
  </si>
  <si>
    <t>Государственный реестр предельных отпускных цен 25.03.2024</t>
  </si>
  <si>
    <t>Начальная (максимальная) цена договора устанавливается в размере 449123,14 руб. (четыреста сорок девять тысяч сто двадцать три рубля четырнадцать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</si>
</sst>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5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abSelected="1" zoomScale="85" zoomScaleNormal="85" zoomScalePageLayoutView="70" workbookViewId="0">
      <selection activeCell="N37" sqref="N37"/>
    </sheetView>
  </sheetViews>
  <sheetFormatPr defaultRowHeight="15" x14ac:dyDescent="0.25"/>
  <cols>
    <col min="1" max="1" width="6.140625" style="8" bestFit="1" customWidth="1"/>
    <col min="2" max="2" width="33.28515625" style="8" bestFit="1" customWidth="1"/>
    <col min="3" max="3" width="11.7109375" style="8" customWidth="1"/>
    <col min="4" max="4" width="7.140625" style="8" bestFit="1" customWidth="1"/>
    <col min="5" max="7" width="18.85546875" style="1" customWidth="1"/>
    <col min="8" max="8" width="20" style="1" customWidth="1"/>
    <col min="9" max="9" width="18" style="1" customWidth="1"/>
    <col min="10" max="11" width="16" style="1" hidden="1" customWidth="1"/>
    <col min="12" max="12" width="13.7109375" style="1" customWidth="1"/>
    <col min="13" max="13" width="9.42578125" style="8" customWidth="1"/>
    <col min="14" max="14" width="12.5703125" style="8" customWidth="1"/>
    <col min="15" max="15" width="10.28515625" style="8" customWidth="1"/>
    <col min="16" max="16" width="22.42578125" style="8" bestFit="1" customWidth="1"/>
    <col min="17" max="17" width="17.5703125" style="1" customWidth="1"/>
    <col min="18" max="18" width="10.7109375" style="8" bestFit="1" customWidth="1"/>
    <col min="19" max="19" width="11.28515625" style="8" bestFit="1" customWidth="1"/>
    <col min="20" max="20" width="10.7109375" style="8" bestFit="1" customWidth="1"/>
    <col min="21" max="21" width="11.7109375" style="8" bestFit="1" customWidth="1"/>
    <col min="22" max="22" width="10.7109375" style="8" bestFit="1" customWidth="1"/>
    <col min="23" max="16384" width="9.140625" style="8"/>
  </cols>
  <sheetData>
    <row r="1" spans="1:17" x14ac:dyDescent="0.25">
      <c r="Q1" s="4" t="s">
        <v>19</v>
      </c>
    </row>
    <row r="2" spans="1:17" ht="14.45" customHeight="1" x14ac:dyDescent="0.25">
      <c r="Q2" s="4" t="s">
        <v>20</v>
      </c>
    </row>
    <row r="3" spans="1:17" x14ac:dyDescent="0.25">
      <c r="G3" s="34" t="s">
        <v>36</v>
      </c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x14ac:dyDescent="0.25">
      <c r="G4" s="16"/>
      <c r="H4" s="16"/>
      <c r="I4" s="16"/>
      <c r="J4" s="16"/>
      <c r="K4" s="16"/>
      <c r="L4" s="16"/>
      <c r="M4" s="18"/>
      <c r="N4" s="18"/>
      <c r="O4" s="18"/>
      <c r="P4" s="18"/>
      <c r="Q4" s="5" t="s">
        <v>22</v>
      </c>
    </row>
    <row r="5" spans="1:17" x14ac:dyDescent="0.25">
      <c r="G5" s="16"/>
      <c r="H5" s="16"/>
      <c r="I5" s="16"/>
      <c r="J5" s="16"/>
      <c r="K5" s="16"/>
      <c r="L5" s="16"/>
      <c r="M5" s="18"/>
      <c r="N5" s="18"/>
      <c r="O5" s="18"/>
      <c r="P5" s="18"/>
      <c r="Q5" s="5" t="s">
        <v>21</v>
      </c>
    </row>
    <row r="6" spans="1:17" ht="14.45" customHeight="1" x14ac:dyDescent="0.25">
      <c r="G6" s="16"/>
      <c r="H6" s="16"/>
      <c r="I6" s="16"/>
      <c r="J6" s="16"/>
      <c r="K6" s="16"/>
      <c r="L6" s="16"/>
      <c r="M6" s="18"/>
      <c r="N6" s="18"/>
      <c r="O6" s="18"/>
      <c r="P6" s="18"/>
      <c r="Q6" s="5" t="s">
        <v>35</v>
      </c>
    </row>
    <row r="7" spans="1:17" x14ac:dyDescent="0.25">
      <c r="G7" s="16"/>
      <c r="H7" s="16"/>
      <c r="I7" s="16"/>
      <c r="J7" s="16"/>
      <c r="K7" s="16"/>
      <c r="L7" s="16"/>
      <c r="M7" s="18"/>
      <c r="N7" s="18"/>
      <c r="O7" s="18"/>
      <c r="P7" s="18"/>
      <c r="Q7" s="3" t="s">
        <v>13</v>
      </c>
    </row>
    <row r="8" spans="1:17" x14ac:dyDescent="0.25">
      <c r="Q8" s="17" t="s">
        <v>16</v>
      </c>
    </row>
    <row r="9" spans="1:17" x14ac:dyDescent="0.25">
      <c r="Q9" s="17" t="s">
        <v>14</v>
      </c>
    </row>
    <row r="11" spans="1:17" ht="28.9" customHeight="1" x14ac:dyDescent="0.25">
      <c r="N11" s="37" t="s">
        <v>27</v>
      </c>
      <c r="O11" s="37"/>
      <c r="P11" s="18"/>
      <c r="Q11" s="16" t="s">
        <v>28</v>
      </c>
    </row>
    <row r="13" spans="1:17" x14ac:dyDescent="0.25">
      <c r="B13" s="41" t="s">
        <v>15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17" hidden="1" x14ac:dyDescent="0.25"/>
    <row r="16" spans="1:17" ht="75" x14ac:dyDescent="0.25">
      <c r="A16" s="45" t="s">
        <v>11</v>
      </c>
      <c r="B16" s="46"/>
      <c r="C16" s="47">
        <f>SUM(Q19:Q27)</f>
        <v>449123.1399999999</v>
      </c>
      <c r="D16" s="46"/>
      <c r="E16" s="32" t="s">
        <v>44</v>
      </c>
      <c r="F16" s="33" t="s">
        <v>44</v>
      </c>
      <c r="G16" s="33" t="s">
        <v>44</v>
      </c>
      <c r="H16" s="33" t="s">
        <v>34</v>
      </c>
      <c r="I16" s="33" t="s">
        <v>45</v>
      </c>
      <c r="J16" s="33"/>
      <c r="K16" s="33"/>
      <c r="L16" s="9"/>
      <c r="M16" s="11"/>
      <c r="N16" s="11"/>
      <c r="O16" s="11"/>
      <c r="P16" s="11"/>
      <c r="Q16" s="9"/>
    </row>
    <row r="17" spans="1:19" ht="30" customHeight="1" x14ac:dyDescent="0.25">
      <c r="A17" s="35" t="s">
        <v>0</v>
      </c>
      <c r="B17" s="35" t="s">
        <v>1</v>
      </c>
      <c r="C17" s="35" t="s">
        <v>2</v>
      </c>
      <c r="D17" s="35"/>
      <c r="E17" s="7" t="s">
        <v>29</v>
      </c>
      <c r="F17" s="7" t="s">
        <v>30</v>
      </c>
      <c r="G17" s="7" t="s">
        <v>31</v>
      </c>
      <c r="H17" s="9" t="s">
        <v>23</v>
      </c>
      <c r="I17" s="9" t="s">
        <v>24</v>
      </c>
      <c r="J17" s="9" t="s">
        <v>25</v>
      </c>
      <c r="K17" s="9" t="s">
        <v>26</v>
      </c>
      <c r="L17" s="48" t="s">
        <v>12</v>
      </c>
      <c r="M17" s="35" t="s">
        <v>8</v>
      </c>
      <c r="N17" s="35" t="s">
        <v>9</v>
      </c>
      <c r="O17" s="35" t="s">
        <v>10</v>
      </c>
      <c r="P17" s="35" t="s">
        <v>6</v>
      </c>
      <c r="Q17" s="44" t="s">
        <v>7</v>
      </c>
    </row>
    <row r="18" spans="1:19" x14ac:dyDescent="0.25">
      <c r="A18" s="36"/>
      <c r="B18" s="36"/>
      <c r="C18" s="12" t="s">
        <v>3</v>
      </c>
      <c r="D18" s="12" t="s">
        <v>4</v>
      </c>
      <c r="E18" s="7" t="s">
        <v>5</v>
      </c>
      <c r="F18" s="7" t="s">
        <v>5</v>
      </c>
      <c r="G18" s="7" t="s">
        <v>5</v>
      </c>
      <c r="H18" s="10" t="s">
        <v>5</v>
      </c>
      <c r="I18" s="10" t="s">
        <v>5</v>
      </c>
      <c r="J18" s="10" t="s">
        <v>5</v>
      </c>
      <c r="K18" s="10" t="s">
        <v>5</v>
      </c>
      <c r="L18" s="49"/>
      <c r="M18" s="35"/>
      <c r="N18" s="35"/>
      <c r="O18" s="35"/>
      <c r="P18" s="35"/>
      <c r="Q18" s="44"/>
    </row>
    <row r="19" spans="1:19" s="23" customFormat="1" x14ac:dyDescent="0.25">
      <c r="A19" s="25">
        <v>1</v>
      </c>
      <c r="B19" s="31" t="s">
        <v>37</v>
      </c>
      <c r="C19" s="29" t="s">
        <v>32</v>
      </c>
      <c r="D19" s="29">
        <v>500</v>
      </c>
      <c r="E19" s="33">
        <v>316.38</v>
      </c>
      <c r="F19" s="33">
        <v>321.32</v>
      </c>
      <c r="G19" s="33">
        <v>319.38</v>
      </c>
      <c r="H19" s="33"/>
      <c r="I19" s="33"/>
      <c r="J19" s="21"/>
      <c r="K19" s="24"/>
      <c r="L19" s="24">
        <f t="shared" ref="L19" si="0">AVERAGE(E19:K19)</f>
        <v>319.0266666666667</v>
      </c>
      <c r="M19" s="22">
        <f t="shared" ref="M19" si="1" xml:space="preserve"> COUNT(E19:K19)</f>
        <v>3</v>
      </c>
      <c r="N19" s="22">
        <f t="shared" ref="N19" si="2">STDEV(E19:K19)</f>
        <v>2.4888819444347554</v>
      </c>
      <c r="O19" s="22">
        <f t="shared" ref="O19" si="3">N19/L19*100</f>
        <v>0.78014855950435336</v>
      </c>
      <c r="P19" s="22" t="str">
        <f t="shared" ref="P19" si="4">IF(O19&lt;33,"ОДНОРОДНЫЕ","НЕОДНОРОДНЫЕ")</f>
        <v>ОДНОРОДНЫЕ</v>
      </c>
      <c r="Q19" s="24">
        <f t="shared" ref="Q19" si="5">D19*L19</f>
        <v>159513.33333333334</v>
      </c>
    </row>
    <row r="20" spans="1:19" s="23" customFormat="1" x14ac:dyDescent="0.25">
      <c r="A20" s="25">
        <v>2</v>
      </c>
      <c r="B20" s="30" t="s">
        <v>38</v>
      </c>
      <c r="C20" s="29" t="s">
        <v>33</v>
      </c>
      <c r="D20" s="29">
        <v>150</v>
      </c>
      <c r="E20" s="33">
        <v>77.864999999999995</v>
      </c>
      <c r="F20" s="33">
        <v>80.599999999999994</v>
      </c>
      <c r="G20" s="33">
        <v>81.302000000000007</v>
      </c>
      <c r="H20" s="33"/>
      <c r="I20" s="33"/>
      <c r="J20" s="21"/>
      <c r="K20" s="24"/>
      <c r="L20" s="24">
        <f t="shared" ref="L20:L23" si="6">AVERAGE(E20:K20)</f>
        <v>79.922333333333327</v>
      </c>
      <c r="M20" s="22">
        <f t="shared" ref="M20:M23" si="7" xml:space="preserve"> COUNT(E20:K20)</f>
        <v>3</v>
      </c>
      <c r="N20" s="22">
        <f t="shared" ref="N20:N23" si="8">STDEV(E20:K20)</f>
        <v>1.8159477782506162</v>
      </c>
      <c r="O20" s="22">
        <f t="shared" ref="O20:O23" si="9">N20/L20*100</f>
        <v>2.2721405926386238</v>
      </c>
      <c r="P20" s="22" t="str">
        <f t="shared" ref="P20:P23" si="10">IF(O20&lt;33,"ОДНОРОДНЫЕ","НЕОДНОРОДНЫЕ")</f>
        <v>ОДНОРОДНЫЕ</v>
      </c>
      <c r="Q20" s="24">
        <f t="shared" ref="Q20:Q23" si="11">D20*L20</f>
        <v>11988.349999999999</v>
      </c>
    </row>
    <row r="21" spans="1:19" s="23" customFormat="1" x14ac:dyDescent="0.25">
      <c r="A21" s="28">
        <v>3</v>
      </c>
      <c r="B21" s="31" t="s">
        <v>39</v>
      </c>
      <c r="C21" s="29" t="s">
        <v>32</v>
      </c>
      <c r="D21" s="29">
        <v>50</v>
      </c>
      <c r="E21" s="33">
        <v>387.97</v>
      </c>
      <c r="F21" s="33">
        <v>410.94</v>
      </c>
      <c r="G21" s="33">
        <v>430.08</v>
      </c>
      <c r="H21" s="33"/>
      <c r="I21" s="33"/>
      <c r="J21" s="21"/>
      <c r="K21" s="24"/>
      <c r="L21" s="24">
        <f t="shared" si="6"/>
        <v>409.66333333333336</v>
      </c>
      <c r="M21" s="22">
        <f t="shared" si="7"/>
        <v>3</v>
      </c>
      <c r="N21" s="22">
        <f t="shared" si="8"/>
        <v>21.084008948331729</v>
      </c>
      <c r="O21" s="22">
        <f t="shared" si="9"/>
        <v>5.1466673321178513</v>
      </c>
      <c r="P21" s="22" t="str">
        <f t="shared" si="10"/>
        <v>ОДНОРОДНЫЕ</v>
      </c>
      <c r="Q21" s="24">
        <f t="shared" si="11"/>
        <v>20483.166666666668</v>
      </c>
    </row>
    <row r="22" spans="1:19" s="23" customFormat="1" x14ac:dyDescent="0.25">
      <c r="A22" s="28">
        <v>4</v>
      </c>
      <c r="B22" s="31" t="s">
        <v>40</v>
      </c>
      <c r="C22" s="29" t="s">
        <v>32</v>
      </c>
      <c r="D22" s="29">
        <v>30</v>
      </c>
      <c r="E22" s="33">
        <v>631.53</v>
      </c>
      <c r="F22" s="33">
        <v>646</v>
      </c>
      <c r="G22" s="33">
        <v>671.42</v>
      </c>
      <c r="H22" s="33"/>
      <c r="I22" s="33"/>
      <c r="J22" s="21"/>
      <c r="K22" s="24"/>
      <c r="L22" s="24">
        <f t="shared" si="6"/>
        <v>649.65</v>
      </c>
      <c r="M22" s="22">
        <f t="shared" si="7"/>
        <v>3</v>
      </c>
      <c r="N22" s="22">
        <f t="shared" si="8"/>
        <v>20.193932256992436</v>
      </c>
      <c r="O22" s="22">
        <f t="shared" si="9"/>
        <v>3.1084325801573827</v>
      </c>
      <c r="P22" s="22" t="str">
        <f t="shared" si="10"/>
        <v>ОДНОРОДНЫЕ</v>
      </c>
      <c r="Q22" s="24">
        <f t="shared" si="11"/>
        <v>19489.5</v>
      </c>
    </row>
    <row r="23" spans="1:19" s="23" customFormat="1" x14ac:dyDescent="0.25">
      <c r="A23" s="28">
        <v>5</v>
      </c>
      <c r="B23" s="31" t="s">
        <v>41</v>
      </c>
      <c r="C23" s="29" t="s">
        <v>32</v>
      </c>
      <c r="D23" s="29">
        <v>300</v>
      </c>
      <c r="E23" s="33">
        <v>465.3</v>
      </c>
      <c r="F23" s="33">
        <v>475.85</v>
      </c>
      <c r="G23" s="33">
        <v>477.13</v>
      </c>
      <c r="H23" s="33"/>
      <c r="I23" s="33"/>
      <c r="J23" s="21"/>
      <c r="K23" s="24"/>
      <c r="L23" s="24">
        <f t="shared" si="6"/>
        <v>472.76000000000005</v>
      </c>
      <c r="M23" s="22">
        <f t="shared" si="7"/>
        <v>3</v>
      </c>
      <c r="N23" s="22">
        <f t="shared" si="8"/>
        <v>6.492172209669115</v>
      </c>
      <c r="O23" s="22">
        <f t="shared" si="9"/>
        <v>1.3732490501880688</v>
      </c>
      <c r="P23" s="22" t="str">
        <f t="shared" si="10"/>
        <v>ОДНОРОДНЫЕ</v>
      </c>
      <c r="Q23" s="24">
        <f t="shared" si="11"/>
        <v>141828</v>
      </c>
    </row>
    <row r="24" spans="1:19" s="23" customFormat="1" x14ac:dyDescent="0.25">
      <c r="A24" s="28">
        <v>6</v>
      </c>
      <c r="B24" s="31" t="s">
        <v>41</v>
      </c>
      <c r="C24" s="29" t="s">
        <v>32</v>
      </c>
      <c r="D24" s="29">
        <v>200</v>
      </c>
      <c r="E24" s="33">
        <v>442.18</v>
      </c>
      <c r="F24" s="33">
        <v>458.04</v>
      </c>
      <c r="G24" s="33">
        <v>458.07</v>
      </c>
      <c r="H24" s="33"/>
      <c r="I24" s="33"/>
      <c r="J24" s="21"/>
      <c r="K24" s="24"/>
      <c r="L24" s="24">
        <f t="shared" ref="L24:L26" si="12">AVERAGE(E24:K24)</f>
        <v>452.76333333333332</v>
      </c>
      <c r="M24" s="22">
        <f t="shared" ref="M24:M26" si="13" xml:space="preserve"> COUNT(E24:K24)</f>
        <v>3</v>
      </c>
      <c r="N24" s="22">
        <f t="shared" ref="N24:N26" si="14">STDEV(E24:K24)</f>
        <v>9.1654477977528916</v>
      </c>
      <c r="O24" s="22">
        <f t="shared" ref="O24:O26" si="15">N24/L24*100</f>
        <v>2.0243352592788488</v>
      </c>
      <c r="P24" s="22" t="str">
        <f t="shared" ref="P24:P26" si="16">IF(O24&lt;33,"ОДНОРОДНЫЕ","НЕОДНОРОДНЫЕ")</f>
        <v>ОДНОРОДНЫЕ</v>
      </c>
      <c r="Q24" s="24">
        <f t="shared" ref="Q24:Q26" si="17">D24*L24</f>
        <v>90552.666666666657</v>
      </c>
    </row>
    <row r="25" spans="1:19" s="23" customFormat="1" x14ac:dyDescent="0.25">
      <c r="A25" s="28">
        <v>7</v>
      </c>
      <c r="B25" s="31" t="s">
        <v>42</v>
      </c>
      <c r="C25" s="29" t="s">
        <v>32</v>
      </c>
      <c r="D25" s="29">
        <v>1</v>
      </c>
      <c r="E25" s="33"/>
      <c r="F25" s="33"/>
      <c r="G25" s="33">
        <v>749.8</v>
      </c>
      <c r="H25" s="33">
        <v>746</v>
      </c>
      <c r="I25" s="33">
        <v>771.47</v>
      </c>
      <c r="J25" s="21"/>
      <c r="K25" s="24"/>
      <c r="L25" s="27">
        <f t="shared" si="12"/>
        <v>755.75666666666666</v>
      </c>
      <c r="M25" s="29">
        <f t="shared" si="13"/>
        <v>3</v>
      </c>
      <c r="N25" s="29">
        <f t="shared" si="14"/>
        <v>13.740146772627067</v>
      </c>
      <c r="O25" s="29">
        <f t="shared" si="15"/>
        <v>1.8180649114521517</v>
      </c>
      <c r="P25" s="29" t="str">
        <f t="shared" si="16"/>
        <v>ОДНОРОДНЫЕ</v>
      </c>
      <c r="Q25" s="27">
        <f t="shared" si="17"/>
        <v>755.75666666666666</v>
      </c>
    </row>
    <row r="26" spans="1:19" s="26" customFormat="1" x14ac:dyDescent="0.25">
      <c r="A26" s="28">
        <v>8</v>
      </c>
      <c r="B26" s="31" t="s">
        <v>43</v>
      </c>
      <c r="C26" s="29" t="s">
        <v>32</v>
      </c>
      <c r="D26" s="29">
        <v>10</v>
      </c>
      <c r="E26" s="33">
        <v>219.29</v>
      </c>
      <c r="F26" s="33">
        <v>220.06</v>
      </c>
      <c r="G26" s="33">
        <v>221.8</v>
      </c>
      <c r="H26" s="33"/>
      <c r="I26" s="33"/>
      <c r="J26" s="33"/>
      <c r="K26" s="27"/>
      <c r="L26" s="27">
        <f t="shared" si="12"/>
        <v>220.38333333333335</v>
      </c>
      <c r="M26" s="29">
        <f t="shared" si="13"/>
        <v>3</v>
      </c>
      <c r="N26" s="29">
        <f t="shared" si="14"/>
        <v>1.2858589865663177</v>
      </c>
      <c r="O26" s="29">
        <f t="shared" si="15"/>
        <v>0.58346471446705772</v>
      </c>
      <c r="P26" s="29" t="str">
        <f t="shared" si="16"/>
        <v>ОДНОРОДНЫЕ</v>
      </c>
      <c r="Q26" s="27">
        <f t="shared" si="17"/>
        <v>2203.8333333333335</v>
      </c>
    </row>
    <row r="27" spans="1:19" s="14" customFormat="1" x14ac:dyDescent="0.25">
      <c r="A27" s="28">
        <v>9</v>
      </c>
      <c r="B27" s="31" t="s">
        <v>43</v>
      </c>
      <c r="C27" s="29" t="s">
        <v>32</v>
      </c>
      <c r="D27" s="29">
        <v>10</v>
      </c>
      <c r="E27" s="33">
        <v>217.44</v>
      </c>
      <c r="F27" s="33">
        <v>235.46</v>
      </c>
      <c r="G27" s="33">
        <v>239.66</v>
      </c>
      <c r="H27" s="33"/>
      <c r="I27" s="33"/>
      <c r="J27" s="21"/>
      <c r="K27" s="24"/>
      <c r="L27" s="24">
        <f t="shared" ref="L27" si="18">AVERAGE(E27:K27)</f>
        <v>230.85333333333332</v>
      </c>
      <c r="M27" s="13">
        <f t="shared" ref="M27" si="19" xml:space="preserve"> COUNT(E27:K27)</f>
        <v>3</v>
      </c>
      <c r="N27" s="13">
        <f t="shared" ref="N27" si="20">STDEV(E27:K27)</f>
        <v>11.804581031672972</v>
      </c>
      <c r="O27" s="13">
        <f t="shared" ref="O27" si="21">N27/L27*100</f>
        <v>5.1134548768365082</v>
      </c>
      <c r="P27" s="13" t="str">
        <f t="shared" ref="P27" si="22">IF(O27&lt;33,"ОДНОРОДНЫЕ","НЕОДНОРОДНЫЕ")</f>
        <v>ОДНОРОДНЫЕ</v>
      </c>
      <c r="Q27" s="15">
        <f t="shared" ref="Q27" si="23">D27*L27</f>
        <v>2308.5333333333333</v>
      </c>
    </row>
    <row r="28" spans="1:19" x14ac:dyDescent="0.25">
      <c r="D28" s="19"/>
      <c r="E28" s="20"/>
      <c r="F28" s="20"/>
      <c r="G28" s="20"/>
      <c r="R28" s="6"/>
      <c r="S28" s="1"/>
    </row>
    <row r="29" spans="1:19" x14ac:dyDescent="0.25">
      <c r="A29" s="42" t="s">
        <v>18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</row>
    <row r="30" spans="1:19" x14ac:dyDescent="0.25">
      <c r="A30" s="43" t="s">
        <v>17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</row>
    <row r="31" spans="1:19" ht="15" customHeight="1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9" s="18" customFormat="1" x14ac:dyDescent="0.25">
      <c r="A32" s="38" t="s">
        <v>46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2"/>
      <c r="S32" s="2"/>
    </row>
    <row r="33" spans="16:16" x14ac:dyDescent="0.25">
      <c r="P33" s="6"/>
    </row>
    <row r="38" spans="16:16" x14ac:dyDescent="0.25">
      <c r="P38" s="6"/>
    </row>
  </sheetData>
  <mergeCells count="18">
    <mergeCell ref="P17:P18"/>
    <mergeCell ref="A17:A18"/>
    <mergeCell ref="G3:Q3"/>
    <mergeCell ref="B17:B18"/>
    <mergeCell ref="C17:D17"/>
    <mergeCell ref="N11:O11"/>
    <mergeCell ref="A32:Q32"/>
    <mergeCell ref="A31:Q31"/>
    <mergeCell ref="B13:P13"/>
    <mergeCell ref="A29:Q29"/>
    <mergeCell ref="A30:Q30"/>
    <mergeCell ref="Q17:Q18"/>
    <mergeCell ref="A16:B16"/>
    <mergeCell ref="C16:D16"/>
    <mergeCell ref="L17:L18"/>
    <mergeCell ref="M17:M18"/>
    <mergeCell ref="N17:N18"/>
    <mergeCell ref="O17:O18"/>
  </mergeCells>
  <conditionalFormatting sqref="P25:P27">
    <cfRule type="containsText" dxfId="53" priority="46" operator="containsText" text="НЕ">
      <formula>NOT(ISERROR(SEARCH("НЕ",P25)))</formula>
    </cfRule>
    <cfRule type="containsText" dxfId="52" priority="47" operator="containsText" text="ОДНОРОДНЫЕ">
      <formula>NOT(ISERROR(SEARCH("ОДНОРОДНЫЕ",P25)))</formula>
    </cfRule>
    <cfRule type="containsText" dxfId="51" priority="48" operator="containsText" text="НЕОДНОРОДНЫЕ">
      <formula>NOT(ISERROR(SEARCH("НЕОДНОРОДНЫЕ",P25)))</formula>
    </cfRule>
  </conditionalFormatting>
  <conditionalFormatting sqref="P25:P27">
    <cfRule type="containsText" dxfId="50" priority="43" operator="containsText" text="НЕОДНОРОДНЫЕ">
      <formula>NOT(ISERROR(SEARCH("НЕОДНОРОДНЫЕ",P25)))</formula>
    </cfRule>
    <cfRule type="containsText" dxfId="49" priority="44" operator="containsText" text="ОДНОРОДНЫЕ">
      <formula>NOT(ISERROR(SEARCH("ОДНОРОДНЫЕ",P25)))</formula>
    </cfRule>
    <cfRule type="containsText" dxfId="48" priority="45" operator="containsText" text="НЕОДНОРОДНЫЕ">
      <formula>NOT(ISERROR(SEARCH("НЕОДНОРОДНЫЕ",P25)))</formula>
    </cfRule>
  </conditionalFormatting>
  <conditionalFormatting sqref="P24">
    <cfRule type="containsText" dxfId="41" priority="34" operator="containsText" text="НЕ">
      <formula>NOT(ISERROR(SEARCH("НЕ",P24)))</formula>
    </cfRule>
    <cfRule type="containsText" dxfId="40" priority="35" operator="containsText" text="ОДНОРОДНЫЕ">
      <formula>NOT(ISERROR(SEARCH("ОДНОРОДНЫЕ",P24)))</formula>
    </cfRule>
    <cfRule type="containsText" dxfId="39" priority="36" operator="containsText" text="НЕОДНОРОДНЫЕ">
      <formula>NOT(ISERROR(SEARCH("НЕОДНОРОДНЫЕ",P24)))</formula>
    </cfRule>
  </conditionalFormatting>
  <conditionalFormatting sqref="P24">
    <cfRule type="containsText" dxfId="38" priority="31" operator="containsText" text="НЕОДНОРОДНЫЕ">
      <formula>NOT(ISERROR(SEARCH("НЕОДНОРОДНЫЕ",P24)))</formula>
    </cfRule>
    <cfRule type="containsText" dxfId="37" priority="32" operator="containsText" text="ОДНОРОДНЫЕ">
      <formula>NOT(ISERROR(SEARCH("ОДНОРОДНЫЕ",P24)))</formula>
    </cfRule>
    <cfRule type="containsText" dxfId="36" priority="33" operator="containsText" text="НЕОДНОРОДНЫЕ">
      <formula>NOT(ISERROR(SEARCH("НЕОДНОРОДНЫЕ",P24)))</formula>
    </cfRule>
  </conditionalFormatting>
  <conditionalFormatting sqref="P20">
    <cfRule type="containsText" dxfId="35" priority="28" operator="containsText" text="НЕ">
      <formula>NOT(ISERROR(SEARCH("НЕ",P20)))</formula>
    </cfRule>
    <cfRule type="containsText" dxfId="34" priority="29" operator="containsText" text="ОДНОРОДНЫЕ">
      <formula>NOT(ISERROR(SEARCH("ОДНОРОДНЫЕ",P20)))</formula>
    </cfRule>
    <cfRule type="containsText" dxfId="33" priority="30" operator="containsText" text="НЕОДНОРОДНЫЕ">
      <formula>NOT(ISERROR(SEARCH("НЕОДНОРОДНЫЕ",P20)))</formula>
    </cfRule>
  </conditionalFormatting>
  <conditionalFormatting sqref="P20">
    <cfRule type="containsText" dxfId="32" priority="25" operator="containsText" text="НЕОДНОРОДНЫЕ">
      <formula>NOT(ISERROR(SEARCH("НЕОДНОРОДНЫЕ",P20)))</formula>
    </cfRule>
    <cfRule type="containsText" dxfId="31" priority="26" operator="containsText" text="ОДНОРОДНЫЕ">
      <formula>NOT(ISERROR(SEARCH("ОДНОРОДНЫЕ",P20)))</formula>
    </cfRule>
    <cfRule type="containsText" dxfId="30" priority="27" operator="containsText" text="НЕОДНОРОДНЫЕ">
      <formula>NOT(ISERROR(SEARCH("НЕОДНОРОДНЫЕ",P20)))</formula>
    </cfRule>
  </conditionalFormatting>
  <conditionalFormatting sqref="P19">
    <cfRule type="containsText" dxfId="29" priority="22" operator="containsText" text="НЕ">
      <formula>NOT(ISERROR(SEARCH("НЕ",P19)))</formula>
    </cfRule>
    <cfRule type="containsText" dxfId="28" priority="23" operator="containsText" text="ОДНОРОДНЫЕ">
      <formula>NOT(ISERROR(SEARCH("ОДНОРОДНЫЕ",P19)))</formula>
    </cfRule>
    <cfRule type="containsText" dxfId="27" priority="24" operator="containsText" text="НЕОДНОРОДНЫЕ">
      <formula>NOT(ISERROR(SEARCH("НЕОДНОРОДНЫЕ",P19)))</formula>
    </cfRule>
  </conditionalFormatting>
  <conditionalFormatting sqref="P19">
    <cfRule type="containsText" dxfId="26" priority="19" operator="containsText" text="НЕОДНОРОДНЫЕ">
      <formula>NOT(ISERROR(SEARCH("НЕОДНОРОДНЫЕ",P19)))</formula>
    </cfRule>
    <cfRule type="containsText" dxfId="25" priority="20" operator="containsText" text="ОДНОРОДНЫЕ">
      <formula>NOT(ISERROR(SEARCH("ОДНОРОДНЫЕ",P19)))</formula>
    </cfRule>
    <cfRule type="containsText" dxfId="24" priority="21" operator="containsText" text="НЕОДНОРОДНЫЕ">
      <formula>NOT(ISERROR(SEARCH("НЕОДНОРОДНЫЕ",P19)))</formula>
    </cfRule>
  </conditionalFormatting>
  <conditionalFormatting sqref="P23">
    <cfRule type="containsText" dxfId="23" priority="16" operator="containsText" text="НЕ">
      <formula>NOT(ISERROR(SEARCH("НЕ",P23)))</formula>
    </cfRule>
    <cfRule type="containsText" dxfId="22" priority="17" operator="containsText" text="ОДНОРОДНЫЕ">
      <formula>NOT(ISERROR(SEARCH("ОДНОРОДНЫЕ",P23)))</formula>
    </cfRule>
    <cfRule type="containsText" dxfId="21" priority="18" operator="containsText" text="НЕОДНОРОДНЫЕ">
      <formula>NOT(ISERROR(SEARCH("НЕОДНОРОДНЫЕ",P23)))</formula>
    </cfRule>
  </conditionalFormatting>
  <conditionalFormatting sqref="P23">
    <cfRule type="containsText" dxfId="20" priority="13" operator="containsText" text="НЕОДНОРОДНЫЕ">
      <formula>NOT(ISERROR(SEARCH("НЕОДНОРОДНЫЕ",P23)))</formula>
    </cfRule>
    <cfRule type="containsText" dxfId="19" priority="14" operator="containsText" text="ОДНОРОДНЫЕ">
      <formula>NOT(ISERROR(SEARCH("ОДНОРОДНЫЕ",P23)))</formula>
    </cfRule>
    <cfRule type="containsText" dxfId="18" priority="15" operator="containsText" text="НЕОДНОРОДНЫЕ">
      <formula>NOT(ISERROR(SEARCH("НЕОДНОРОДНЫЕ",P23)))</formula>
    </cfRule>
  </conditionalFormatting>
  <conditionalFormatting sqref="P22">
    <cfRule type="containsText" dxfId="17" priority="10" operator="containsText" text="НЕ">
      <formula>NOT(ISERROR(SEARCH("НЕ",P22)))</formula>
    </cfRule>
    <cfRule type="containsText" dxfId="16" priority="11" operator="containsText" text="ОДНОРОДНЫЕ">
      <formula>NOT(ISERROR(SEARCH("ОДНОРОДНЫЕ",P22)))</formula>
    </cfRule>
    <cfRule type="containsText" dxfId="15" priority="12" operator="containsText" text="НЕОДНОРОДНЫЕ">
      <formula>NOT(ISERROR(SEARCH("НЕОДНОРОДНЫЕ",P22)))</formula>
    </cfRule>
  </conditionalFormatting>
  <conditionalFormatting sqref="P22">
    <cfRule type="containsText" dxfId="14" priority="7" operator="containsText" text="НЕОДНОРОДНЫЕ">
      <formula>NOT(ISERROR(SEARCH("НЕОДНОРОДНЫЕ",P22)))</formula>
    </cfRule>
    <cfRule type="containsText" dxfId="13" priority="8" operator="containsText" text="ОДНОРОДНЫЕ">
      <formula>NOT(ISERROR(SEARCH("ОДНОРОДНЫЕ",P22)))</formula>
    </cfRule>
    <cfRule type="containsText" dxfId="12" priority="9" operator="containsText" text="НЕОДНОРОДНЫЕ">
      <formula>NOT(ISERROR(SEARCH("НЕОДНОРОДНЫЕ",P22)))</formula>
    </cfRule>
  </conditionalFormatting>
  <conditionalFormatting sqref="P21">
    <cfRule type="containsText" dxfId="11" priority="4" operator="containsText" text="НЕ">
      <formula>NOT(ISERROR(SEARCH("НЕ",P21)))</formula>
    </cfRule>
    <cfRule type="containsText" dxfId="10" priority="5" operator="containsText" text="ОДНОРОДНЫЕ">
      <formula>NOT(ISERROR(SEARCH("ОДНОРОДНЫЕ",P21)))</formula>
    </cfRule>
    <cfRule type="containsText" dxfId="9" priority="6" operator="containsText" text="НЕОДНОРОДНЫЕ">
      <formula>NOT(ISERROR(SEARCH("НЕОДНОРОДНЫЕ",P21)))</formula>
    </cfRule>
  </conditionalFormatting>
  <conditionalFormatting sqref="P21">
    <cfRule type="containsText" dxfId="8" priority="1" operator="containsText" text="НЕОДНОРОДНЫЕ">
      <formula>NOT(ISERROR(SEARCH("НЕОДНОРОДНЫЕ",P21)))</formula>
    </cfRule>
    <cfRule type="containsText" dxfId="7" priority="2" operator="containsText" text="ОДНОРОДНЫЕ">
      <formula>NOT(ISERROR(SEARCH("ОДНОРОДНЫЕ",P21)))</formula>
    </cfRule>
    <cfRule type="containsText" dxfId="6" priority="3" operator="containsText" text="НЕОДНОРОДНЫЕ">
      <formula>NOT(ISERROR(SEARCH("НЕОДНОРОДНЫЕ",P21)))</formula>
    </cfRule>
  </conditionalFormatting>
  <pageMargins left="0.31496062992125984" right="0.19685039370078741" top="0.35433070866141736" bottom="0.35433070866141736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2024-04-04T00:14:50Z</dcterms:modified>
</cp:coreProperties>
</file>