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0" i="1" l="1"/>
  <c r="M31" i="1"/>
  <c r="C17" i="1"/>
  <c r="J29" i="1"/>
  <c r="I29" i="1"/>
  <c r="H29" i="1"/>
  <c r="M29" i="1" s="1"/>
  <c r="K29" i="1" l="1"/>
  <c r="L29" i="1" s="1"/>
  <c r="H22" i="1"/>
  <c r="M22" i="1" s="1"/>
  <c r="I22" i="1"/>
  <c r="J22" i="1"/>
  <c r="K22" i="1" s="1"/>
  <c r="L22" i="1" s="1"/>
  <c r="H23" i="1"/>
  <c r="M23" i="1" s="1"/>
  <c r="I23" i="1"/>
  <c r="J23" i="1"/>
  <c r="K23" i="1" s="1"/>
  <c r="L23" i="1" s="1"/>
  <c r="H24" i="1"/>
  <c r="M24" i="1" s="1"/>
  <c r="I24" i="1"/>
  <c r="J24" i="1"/>
  <c r="H25" i="1"/>
  <c r="M25" i="1" s="1"/>
  <c r="I25" i="1"/>
  <c r="J25" i="1"/>
  <c r="K25" i="1" s="1"/>
  <c r="L25" i="1" s="1"/>
  <c r="E31" i="1"/>
  <c r="K24" i="1" l="1"/>
  <c r="L24" i="1" s="1"/>
  <c r="H21" i="1"/>
  <c r="M21" i="1" s="1"/>
  <c r="I21" i="1"/>
  <c r="J21" i="1"/>
  <c r="H26" i="1"/>
  <c r="M26" i="1" s="1"/>
  <c r="I26" i="1"/>
  <c r="J26" i="1"/>
  <c r="H27" i="1"/>
  <c r="M27" i="1" s="1"/>
  <c r="I27" i="1"/>
  <c r="J27" i="1"/>
  <c r="K27" i="1" s="1"/>
  <c r="L27" i="1" s="1"/>
  <c r="H28" i="1"/>
  <c r="M28" i="1" s="1"/>
  <c r="I28" i="1"/>
  <c r="J28" i="1"/>
  <c r="H30" i="1"/>
  <c r="M30" i="1" s="1"/>
  <c r="I30" i="1"/>
  <c r="J30" i="1"/>
  <c r="K28" i="1" l="1"/>
  <c r="L28" i="1" s="1"/>
  <c r="K26" i="1"/>
  <c r="L26" i="1" s="1"/>
  <c r="K30" i="1"/>
  <c r="L30" i="1" s="1"/>
  <c r="K21" i="1"/>
  <c r="L21" i="1" s="1"/>
  <c r="M20" i="1" l="1"/>
  <c r="I20" i="1"/>
  <c r="J20" i="1"/>
  <c r="G31" i="1"/>
  <c r="F31" i="1"/>
  <c r="K20" i="1" l="1"/>
  <c r="L20" i="1" s="1"/>
</calcChain>
</file>

<file path=xl/sharedStrings.xml><?xml version="1.0" encoding="utf-8"?>
<sst xmlns="http://schemas.openxmlformats.org/spreadsheetml/2006/main" count="58" uniqueCount="47">
  <si>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</si>
  <si>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</si>
  <si>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</si>
  <si>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</si>
  <si>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</si>
  <si>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</si>
  <si>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</si>
  <si>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</si>
  <si>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</si>
  <si>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</si>
  <si>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</si>
  <si>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</si>
  <si>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</si>
  <si>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</si>
  <si>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</si>
  <si>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</si>
  <si>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</si>
  <si>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</si>
  <si>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</si>
  <si>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</si>
  <si>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</si>
  <si>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</si>
  <si>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</si>
  <si>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</si>
  <si>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</si>
  <si>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</si>
  <si>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</si>
  <si>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070-24</t>
  </si>
  <si>
    <t>на поставку реагентов для определения групп крови человека (цоликлоны)</t>
  </si>
  <si>
    <t>Цоликлон анти-А, реагент</t>
  </si>
  <si>
    <t>Цоликлон анти-В, реагент</t>
  </si>
  <si>
    <t>Цоликлон анти-Д супер, реагент</t>
  </si>
  <si>
    <t>Цоликлон анти-С супер, реагент</t>
  </si>
  <si>
    <t>Цоликлон анти-с супер, реагент</t>
  </si>
  <si>
    <t>Цоликлон анти-Е супер, реагент</t>
  </si>
  <si>
    <t>Цоликлон анти-е супер, реагент</t>
  </si>
  <si>
    <t>Цоликлон анти-Келл (К) Супер, реагент</t>
  </si>
  <si>
    <t xml:space="preserve">Цоликлон анти АВ, реагент </t>
  </si>
  <si>
    <t>Реагент анти- А1 Лектин, реагент</t>
  </si>
  <si>
    <t>Набор «Эритротест -Экспресс Контроль» , реагент</t>
  </si>
  <si>
    <t>флак</t>
  </si>
  <si>
    <t>упак</t>
  </si>
  <si>
    <t>Начальная (максимальная) цена договора</t>
  </si>
  <si>
    <t>Начальная (максимальная) цена договора устанавливается в размере 329862,67 руб. (триста двадцать девять тысяч восемьсот шестьдесят два рубля шестьдесят семь копеек)</t>
  </si>
  <si>
    <t>вх. № 783 от 03.04.2024</t>
  </si>
  <si>
    <t>вх. № 782 от 03.04.2024</t>
  </si>
  <si>
    <t>вх. № 781 от 03.04.2024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</si>
</sst>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zoomScale="85" zoomScaleNormal="85" zoomScalePageLayoutView="70" workbookViewId="0">
      <selection activeCell="G17" sqref="E17:G17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20</v>
      </c>
    </row>
    <row r="2" spans="2:13" ht="14.45" customHeight="1" x14ac:dyDescent="0.25">
      <c r="M2" s="10" t="s">
        <v>21</v>
      </c>
    </row>
    <row r="3" spans="2:13" x14ac:dyDescent="0.25">
      <c r="E3" s="42" t="s">
        <v>28</v>
      </c>
      <c r="F3" s="42"/>
      <c r="G3" s="42"/>
      <c r="H3" s="42"/>
      <c r="I3" s="42"/>
      <c r="J3" s="42"/>
      <c r="K3" s="42"/>
      <c r="L3" s="42"/>
      <c r="M3" s="42"/>
    </row>
    <row r="4" spans="2:13" x14ac:dyDescent="0.25">
      <c r="G4" s="7"/>
      <c r="H4" s="7"/>
      <c r="I4" s="6"/>
      <c r="J4" s="6"/>
      <c r="K4" s="6"/>
      <c r="L4" s="6"/>
      <c r="M4" s="11" t="s">
        <v>23</v>
      </c>
    </row>
    <row r="5" spans="2:13" x14ac:dyDescent="0.25">
      <c r="G5" s="7"/>
      <c r="H5" s="7"/>
      <c r="I5" s="6"/>
      <c r="J5" s="6"/>
      <c r="K5" s="6"/>
      <c r="L5" s="6"/>
      <c r="M5" s="11" t="s">
        <v>22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27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46" t="s">
        <v>16</v>
      </c>
      <c r="K12" s="46"/>
      <c r="M12" s="1" t="s">
        <v>14</v>
      </c>
    </row>
    <row r="14" spans="2:13" x14ac:dyDescent="0.25">
      <c r="B14" s="46" t="s">
        <v>15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2:13" hidden="1" x14ac:dyDescent="0.25"/>
    <row r="17" spans="1:13" ht="54.6" customHeight="1" x14ac:dyDescent="0.25">
      <c r="A17" s="50" t="s">
        <v>42</v>
      </c>
      <c r="B17" s="51"/>
      <c r="C17" s="52">
        <f>M31</f>
        <v>329862.66666666669</v>
      </c>
      <c r="D17" s="53"/>
      <c r="E17" s="56" t="s">
        <v>46</v>
      </c>
      <c r="F17" s="56" t="s">
        <v>45</v>
      </c>
      <c r="G17" s="56" t="s">
        <v>44</v>
      </c>
      <c r="H17" s="15"/>
      <c r="I17" s="12"/>
      <c r="J17" s="12"/>
      <c r="K17" s="12"/>
      <c r="L17" s="12"/>
      <c r="M17" s="15"/>
    </row>
    <row r="18" spans="1:13" ht="30" customHeight="1" x14ac:dyDescent="0.25">
      <c r="A18" s="40" t="s">
        <v>0</v>
      </c>
      <c r="B18" s="40" t="s">
        <v>1</v>
      </c>
      <c r="C18" s="40" t="s">
        <v>2</v>
      </c>
      <c r="D18" s="40"/>
      <c r="E18" s="24" t="s">
        <v>24</v>
      </c>
      <c r="F18" s="24" t="s">
        <v>25</v>
      </c>
      <c r="G18" s="24" t="s">
        <v>26</v>
      </c>
      <c r="H18" s="54" t="s">
        <v>11</v>
      </c>
      <c r="I18" s="40" t="s">
        <v>8</v>
      </c>
      <c r="J18" s="40" t="s">
        <v>9</v>
      </c>
      <c r="K18" s="40" t="s">
        <v>10</v>
      </c>
      <c r="L18" s="40" t="s">
        <v>6</v>
      </c>
      <c r="M18" s="49" t="s">
        <v>7</v>
      </c>
    </row>
    <row r="19" spans="1:13" x14ac:dyDescent="0.25">
      <c r="A19" s="41"/>
      <c r="B19" s="41"/>
      <c r="C19" s="13" t="s">
        <v>3</v>
      </c>
      <c r="D19" s="13" t="s">
        <v>4</v>
      </c>
      <c r="E19" s="16" t="s">
        <v>5</v>
      </c>
      <c r="F19" s="15" t="s">
        <v>5</v>
      </c>
      <c r="G19" s="15" t="s">
        <v>5</v>
      </c>
      <c r="H19" s="55"/>
      <c r="I19" s="40"/>
      <c r="J19" s="40"/>
      <c r="K19" s="40"/>
      <c r="L19" s="40"/>
      <c r="M19" s="49"/>
    </row>
    <row r="20" spans="1:13" s="20" customFormat="1" x14ac:dyDescent="0.25">
      <c r="A20" s="4">
        <v>1</v>
      </c>
      <c r="B20" s="32" t="s">
        <v>29</v>
      </c>
      <c r="C20" s="36" t="s">
        <v>40</v>
      </c>
      <c r="D20" s="17">
        <v>100</v>
      </c>
      <c r="E20" s="18">
        <v>110</v>
      </c>
      <c r="F20" s="19">
        <v>108</v>
      </c>
      <c r="G20" s="21">
        <v>105</v>
      </c>
      <c r="H20" s="21">
        <f>AVERAGE(E20:G20)</f>
        <v>107.66666666666667</v>
      </c>
      <c r="I20" s="23">
        <f t="shared" ref="I20" si="0" xml:space="preserve"> COUNT(E20:G20)</f>
        <v>3</v>
      </c>
      <c r="J20" s="23">
        <f t="shared" ref="J20" si="1">STDEV(E20:G20)</f>
        <v>2.5166114784235836</v>
      </c>
      <c r="K20" s="23">
        <f t="shared" ref="K20" si="2">J20/H20*100</f>
        <v>2.3374100418794894</v>
      </c>
      <c r="L20" s="23" t="str">
        <f t="shared" ref="L20" si="3">IF(K20&lt;33,"ОДНОРОДНЫЕ","НЕОДНОРОДНЫЕ")</f>
        <v>ОДНОРОДНЫЕ</v>
      </c>
      <c r="M20" s="21">
        <f t="shared" ref="M20" si="4">D20*H20</f>
        <v>10766.666666666668</v>
      </c>
    </row>
    <row r="21" spans="1:13" s="29" customFormat="1" x14ac:dyDescent="0.25">
      <c r="A21" s="4">
        <v>2</v>
      </c>
      <c r="B21" s="32" t="s">
        <v>30</v>
      </c>
      <c r="C21" s="36" t="s">
        <v>40</v>
      </c>
      <c r="D21" s="17">
        <v>100</v>
      </c>
      <c r="E21" s="18">
        <v>110</v>
      </c>
      <c r="F21" s="19">
        <v>108</v>
      </c>
      <c r="G21" s="30">
        <v>105</v>
      </c>
      <c r="H21" s="30">
        <f t="shared" ref="H21:H30" si="5">AVERAGE(E21:G21)</f>
        <v>107.66666666666667</v>
      </c>
      <c r="I21" s="31">
        <f t="shared" ref="I21:I30" si="6" xml:space="preserve"> COUNT(E21:G21)</f>
        <v>3</v>
      </c>
      <c r="J21" s="31">
        <f t="shared" ref="J21:J30" si="7">STDEV(E21:G21)</f>
        <v>2.5166114784235836</v>
      </c>
      <c r="K21" s="31">
        <f t="shared" ref="K21:K30" si="8">J21/H21*100</f>
        <v>2.3374100418794894</v>
      </c>
      <c r="L21" s="31" t="str">
        <f t="shared" ref="L21:L30" si="9">IF(K21&lt;33,"ОДНОРОДНЫЕ","НЕОДНОРОДНЫЕ")</f>
        <v>ОДНОРОДНЫЕ</v>
      </c>
      <c r="M21" s="30">
        <f t="shared" ref="M21:M30" si="10">D21*H21</f>
        <v>10766.666666666668</v>
      </c>
    </row>
    <row r="22" spans="1:13" s="34" customFormat="1" x14ac:dyDescent="0.25">
      <c r="A22" s="4">
        <v>3</v>
      </c>
      <c r="B22" s="32" t="s">
        <v>31</v>
      </c>
      <c r="C22" s="36" t="s">
        <v>40</v>
      </c>
      <c r="D22" s="17">
        <v>100</v>
      </c>
      <c r="E22" s="18">
        <v>195</v>
      </c>
      <c r="F22" s="19">
        <v>190.25</v>
      </c>
      <c r="G22" s="35">
        <v>190</v>
      </c>
      <c r="H22" s="35">
        <f t="shared" ref="H22:H25" si="11">AVERAGE(E22:G22)</f>
        <v>191.75</v>
      </c>
      <c r="I22" s="33">
        <f t="shared" ref="I22:I25" si="12" xml:space="preserve"> COUNT(E22:G22)</f>
        <v>3</v>
      </c>
      <c r="J22" s="33">
        <f t="shared" ref="J22:J25" si="13">STDEV(E22:G22)</f>
        <v>2.817356917396161</v>
      </c>
      <c r="K22" s="33">
        <f t="shared" ref="K22:K25" si="14">J22/H22*100</f>
        <v>1.4692865279771374</v>
      </c>
      <c r="L22" s="33" t="str">
        <f t="shared" ref="L22:L25" si="15">IF(K22&lt;33,"ОДНОРОДНЫЕ","НЕОДНОРОДНЫЕ")</f>
        <v>ОДНОРОДНЫЕ</v>
      </c>
      <c r="M22" s="35">
        <f t="shared" ref="M22:M25" si="16">D22*H22</f>
        <v>19175</v>
      </c>
    </row>
    <row r="23" spans="1:13" s="34" customFormat="1" x14ac:dyDescent="0.25">
      <c r="A23" s="4">
        <v>4</v>
      </c>
      <c r="B23" s="32" t="s">
        <v>32</v>
      </c>
      <c r="C23" s="36" t="s">
        <v>40</v>
      </c>
      <c r="D23" s="17">
        <v>100</v>
      </c>
      <c r="E23" s="18">
        <v>320.5</v>
      </c>
      <c r="F23" s="19">
        <v>325</v>
      </c>
      <c r="G23" s="35">
        <v>320</v>
      </c>
      <c r="H23" s="35">
        <f t="shared" si="11"/>
        <v>321.83333333333331</v>
      </c>
      <c r="I23" s="33">
        <f t="shared" si="12"/>
        <v>3</v>
      </c>
      <c r="J23" s="33">
        <f t="shared" si="13"/>
        <v>2.753785273643051</v>
      </c>
      <c r="K23" s="33">
        <f t="shared" si="14"/>
        <v>0.85565570387666023</v>
      </c>
      <c r="L23" s="33" t="str">
        <f t="shared" si="15"/>
        <v>ОДНОРОДНЫЕ</v>
      </c>
      <c r="M23" s="35">
        <f t="shared" si="16"/>
        <v>32183.333333333332</v>
      </c>
    </row>
    <row r="24" spans="1:13" s="34" customFormat="1" x14ac:dyDescent="0.25">
      <c r="A24" s="4">
        <v>5</v>
      </c>
      <c r="B24" s="32" t="s">
        <v>33</v>
      </c>
      <c r="C24" s="36" t="s">
        <v>40</v>
      </c>
      <c r="D24" s="17">
        <v>100</v>
      </c>
      <c r="E24" s="18">
        <v>912</v>
      </c>
      <c r="F24" s="19">
        <v>915</v>
      </c>
      <c r="G24" s="35">
        <v>910</v>
      </c>
      <c r="H24" s="35">
        <f t="shared" si="11"/>
        <v>912.33333333333337</v>
      </c>
      <c r="I24" s="33">
        <f t="shared" si="12"/>
        <v>3</v>
      </c>
      <c r="J24" s="33">
        <f t="shared" si="13"/>
        <v>2.5166114784235836</v>
      </c>
      <c r="K24" s="33">
        <f t="shared" si="14"/>
        <v>0.27584342109136828</v>
      </c>
      <c r="L24" s="33" t="str">
        <f t="shared" si="15"/>
        <v>ОДНОРОДНЫЕ</v>
      </c>
      <c r="M24" s="35">
        <f t="shared" si="16"/>
        <v>91233.333333333343</v>
      </c>
    </row>
    <row r="25" spans="1:13" s="34" customFormat="1" x14ac:dyDescent="0.25">
      <c r="A25" s="4">
        <v>6</v>
      </c>
      <c r="B25" s="32" t="s">
        <v>34</v>
      </c>
      <c r="C25" s="36" t="s">
        <v>40</v>
      </c>
      <c r="D25" s="17">
        <v>100</v>
      </c>
      <c r="E25" s="18">
        <v>320.5</v>
      </c>
      <c r="F25" s="19">
        <v>325</v>
      </c>
      <c r="G25" s="35">
        <v>320</v>
      </c>
      <c r="H25" s="35">
        <f t="shared" si="11"/>
        <v>321.83333333333331</v>
      </c>
      <c r="I25" s="33">
        <f t="shared" si="12"/>
        <v>3</v>
      </c>
      <c r="J25" s="33">
        <f t="shared" si="13"/>
        <v>2.753785273643051</v>
      </c>
      <c r="K25" s="33">
        <f t="shared" si="14"/>
        <v>0.85565570387666023</v>
      </c>
      <c r="L25" s="33" t="str">
        <f t="shared" si="15"/>
        <v>ОДНОРОДНЫЕ</v>
      </c>
      <c r="M25" s="35">
        <f t="shared" si="16"/>
        <v>32183.333333333332</v>
      </c>
    </row>
    <row r="26" spans="1:13" s="29" customFormat="1" x14ac:dyDescent="0.25">
      <c r="A26" s="4">
        <v>7</v>
      </c>
      <c r="B26" s="32" t="s">
        <v>35</v>
      </c>
      <c r="C26" s="36" t="s">
        <v>40</v>
      </c>
      <c r="D26" s="17">
        <v>100</v>
      </c>
      <c r="E26" s="18">
        <v>1010</v>
      </c>
      <c r="F26" s="19">
        <v>1010</v>
      </c>
      <c r="G26" s="30">
        <v>1000</v>
      </c>
      <c r="H26" s="30">
        <f t="shared" si="5"/>
        <v>1006.6666666666666</v>
      </c>
      <c r="I26" s="31">
        <f t="shared" si="6"/>
        <v>3</v>
      </c>
      <c r="J26" s="31">
        <f t="shared" si="7"/>
        <v>5.7735026918962573</v>
      </c>
      <c r="K26" s="31">
        <f t="shared" si="8"/>
        <v>0.57352675747313819</v>
      </c>
      <c r="L26" s="31" t="str">
        <f t="shared" si="9"/>
        <v>ОДНОРОДНЫЕ</v>
      </c>
      <c r="M26" s="30">
        <f t="shared" si="10"/>
        <v>100666.66666666666</v>
      </c>
    </row>
    <row r="27" spans="1:13" s="29" customFormat="1" x14ac:dyDescent="0.25">
      <c r="A27" s="4">
        <v>8</v>
      </c>
      <c r="B27" s="32" t="s">
        <v>36</v>
      </c>
      <c r="C27" s="36" t="s">
        <v>40</v>
      </c>
      <c r="D27" s="17">
        <v>20</v>
      </c>
      <c r="E27" s="18">
        <v>375.5</v>
      </c>
      <c r="F27" s="19">
        <v>375.55</v>
      </c>
      <c r="G27" s="30">
        <v>375</v>
      </c>
      <c r="H27" s="30">
        <f t="shared" si="5"/>
        <v>375.34999999999997</v>
      </c>
      <c r="I27" s="31">
        <f t="shared" si="6"/>
        <v>3</v>
      </c>
      <c r="J27" s="31">
        <f t="shared" si="7"/>
        <v>0.30413812651491473</v>
      </c>
      <c r="K27" s="31">
        <f t="shared" si="8"/>
        <v>8.1027874387881907E-2</v>
      </c>
      <c r="L27" s="31" t="str">
        <f t="shared" si="9"/>
        <v>ОДНОРОДНЫЕ</v>
      </c>
      <c r="M27" s="30">
        <f t="shared" si="10"/>
        <v>7506.9999999999991</v>
      </c>
    </row>
    <row r="28" spans="1:13" s="29" customFormat="1" x14ac:dyDescent="0.25">
      <c r="A28" s="4">
        <v>9</v>
      </c>
      <c r="B28" s="32" t="s">
        <v>37</v>
      </c>
      <c r="C28" s="36" t="s">
        <v>40</v>
      </c>
      <c r="D28" s="17">
        <v>10</v>
      </c>
      <c r="E28" s="18">
        <v>165</v>
      </c>
      <c r="F28" s="19">
        <v>165.2</v>
      </c>
      <c r="G28" s="30">
        <v>160</v>
      </c>
      <c r="H28" s="30">
        <f t="shared" si="5"/>
        <v>163.4</v>
      </c>
      <c r="I28" s="31">
        <f t="shared" si="6"/>
        <v>3</v>
      </c>
      <c r="J28" s="31">
        <f t="shared" si="7"/>
        <v>2.9461839725312435</v>
      </c>
      <c r="K28" s="31">
        <f t="shared" si="8"/>
        <v>1.803050166787787</v>
      </c>
      <c r="L28" s="31" t="str">
        <f t="shared" si="9"/>
        <v>ОДНОРОДНЫЕ</v>
      </c>
      <c r="M28" s="30">
        <f t="shared" si="10"/>
        <v>1634</v>
      </c>
    </row>
    <row r="29" spans="1:13" s="37" customFormat="1" x14ac:dyDescent="0.25">
      <c r="A29" s="4">
        <v>10</v>
      </c>
      <c r="B29" s="39" t="s">
        <v>38</v>
      </c>
      <c r="C29" s="36" t="s">
        <v>40</v>
      </c>
      <c r="D29" s="17">
        <v>40</v>
      </c>
      <c r="E29" s="18">
        <v>355.5</v>
      </c>
      <c r="F29" s="19">
        <v>356</v>
      </c>
      <c r="G29" s="38">
        <v>355</v>
      </c>
      <c r="H29" s="38">
        <f t="shared" ref="H29" si="17">AVERAGE(E29:G29)</f>
        <v>355.5</v>
      </c>
      <c r="I29" s="36">
        <f t="shared" ref="I29" si="18" xml:space="preserve"> COUNT(E29:G29)</f>
        <v>3</v>
      </c>
      <c r="J29" s="36">
        <f t="shared" ref="J29" si="19">STDEV(E29:G29)</f>
        <v>0.5</v>
      </c>
      <c r="K29" s="36">
        <f t="shared" ref="K29" si="20">J29/H29*100</f>
        <v>0.14064697609001406</v>
      </c>
      <c r="L29" s="36" t="str">
        <f t="shared" ref="L29" si="21">IF(K29&lt;33,"ОДНОРОДНЫЕ","НЕОДНОРОДНЫЕ")</f>
        <v>ОДНОРОДНЫЕ</v>
      </c>
      <c r="M29" s="38">
        <f t="shared" ref="M29" si="22">D29*H29</f>
        <v>14220</v>
      </c>
    </row>
    <row r="30" spans="1:13" s="29" customFormat="1" ht="30" x14ac:dyDescent="0.25">
      <c r="A30" s="4">
        <v>11</v>
      </c>
      <c r="B30" s="32" t="s">
        <v>39</v>
      </c>
      <c r="C30" s="36" t="s">
        <v>41</v>
      </c>
      <c r="D30" s="17">
        <v>10</v>
      </c>
      <c r="E30" s="18">
        <v>953</v>
      </c>
      <c r="F30" s="19">
        <v>955</v>
      </c>
      <c r="G30" s="30">
        <v>950</v>
      </c>
      <c r="H30" s="30">
        <f t="shared" si="5"/>
        <v>952.66666666666663</v>
      </c>
      <c r="I30" s="31">
        <f t="shared" si="6"/>
        <v>3</v>
      </c>
      <c r="J30" s="31">
        <f t="shared" si="7"/>
        <v>2.5166114784235836</v>
      </c>
      <c r="K30" s="31">
        <f t="shared" si="8"/>
        <v>0.26416495574775195</v>
      </c>
      <c r="L30" s="31" t="str">
        <f t="shared" si="9"/>
        <v>ОДНОРОДНЫЕ</v>
      </c>
      <c r="M30" s="30">
        <f t="shared" si="10"/>
        <v>9526.6666666666661</v>
      </c>
    </row>
    <row r="31" spans="1:13" x14ac:dyDescent="0.25">
      <c r="A31" s="4"/>
      <c r="B31" s="25"/>
      <c r="C31" s="26"/>
      <c r="D31" s="28"/>
      <c r="E31" s="27">
        <f>SUMPRODUCT($D$20:$D$30,E20:E30)</f>
        <v>330710</v>
      </c>
      <c r="F31" s="27">
        <f>SUMPRODUCT($D$20:$D$30,F20:F30)</f>
        <v>331078</v>
      </c>
      <c r="G31" s="22">
        <f>SUMPRODUCT($D$20:$D$30,G20:G30)</f>
        <v>327800</v>
      </c>
      <c r="H31" s="15"/>
      <c r="I31" s="12"/>
      <c r="J31" s="12"/>
      <c r="K31" s="12"/>
      <c r="L31" s="12"/>
      <c r="M31" s="3">
        <f>SUM(M20:M30)</f>
        <v>329862.66666666669</v>
      </c>
    </row>
    <row r="33" spans="1:15" x14ac:dyDescent="0.25">
      <c r="A33" s="47" t="s">
        <v>19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</row>
    <row r="34" spans="1:15" x14ac:dyDescent="0.25">
      <c r="A34" s="48" t="s">
        <v>18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spans="1:15" ht="15" customHeight="1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5" s="6" customFormat="1" ht="29.25" customHeight="1" x14ac:dyDescent="0.25">
      <c r="A36" s="43" t="s">
        <v>43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5"/>
      <c r="O36" s="5"/>
    </row>
    <row r="38" spans="1:15" x14ac:dyDescent="0.25">
      <c r="J38" s="9"/>
    </row>
    <row r="42" spans="1:15" x14ac:dyDescent="0.25">
      <c r="L42" s="9"/>
    </row>
  </sheetData>
  <mergeCells count="18">
    <mergeCell ref="L18:L19"/>
    <mergeCell ref="A18:A19"/>
    <mergeCell ref="B18:B19"/>
    <mergeCell ref="C18:D18"/>
    <mergeCell ref="E3:M3"/>
    <mergeCell ref="A36:M36"/>
    <mergeCell ref="A35:M35"/>
    <mergeCell ref="J12:K12"/>
    <mergeCell ref="B14:L14"/>
    <mergeCell ref="A33:M33"/>
    <mergeCell ref="A34:M34"/>
    <mergeCell ref="M18:M19"/>
    <mergeCell ref="A17:B17"/>
    <mergeCell ref="C17:D17"/>
    <mergeCell ref="H18:H19"/>
    <mergeCell ref="I18:I19"/>
    <mergeCell ref="J18:J19"/>
    <mergeCell ref="K18:K19"/>
  </mergeCells>
  <conditionalFormatting sqref="L31">
    <cfRule type="containsText" dxfId="17" priority="64" operator="containsText" text="НЕ">
      <formula>NOT(ISERROR(SEARCH("НЕ",L31)))</formula>
    </cfRule>
    <cfRule type="containsText" dxfId="16" priority="65" operator="containsText" text="ОДНОРОДНЫЕ">
      <formula>NOT(ISERROR(SEARCH("ОДНОРОДНЫЕ",L31)))</formula>
    </cfRule>
    <cfRule type="containsText" dxfId="15" priority="66" operator="containsText" text="НЕОДНОРОДНЫЕ">
      <formula>NOT(ISERROR(SEARCH("НЕОДНОРОДНЫЕ",L31)))</formula>
    </cfRule>
  </conditionalFormatting>
  <conditionalFormatting sqref="L31">
    <cfRule type="containsText" dxfId="14" priority="61" operator="containsText" text="НЕОДНОРОДНЫЕ">
      <formula>NOT(ISERROR(SEARCH("НЕОДНОРОДНЫЕ",L31)))</formula>
    </cfRule>
    <cfRule type="containsText" dxfId="13" priority="62" operator="containsText" text="ОДНОРОДНЫЕ">
      <formula>NOT(ISERROR(SEARCH("ОДНОРОДНЫЕ",L31)))</formula>
    </cfRule>
    <cfRule type="containsText" dxfId="12" priority="63" operator="containsText" text="НЕОДНОРОДНЫЕ">
      <formula>NOT(ISERROR(SEARCH("НЕОДНОРОДНЫЕ",L31)))</formula>
    </cfRule>
  </conditionalFormatting>
  <conditionalFormatting sqref="L20:L28 L30">
    <cfRule type="containsText" dxfId="11" priority="10" operator="containsText" text="НЕ">
      <formula>NOT(ISERROR(SEARCH("НЕ",L20)))</formula>
    </cfRule>
    <cfRule type="containsText" dxfId="10" priority="11" operator="containsText" text="ОДНОРОДНЫЕ">
      <formula>NOT(ISERROR(SEARCH("ОДНОРОДНЫЕ",L20)))</formula>
    </cfRule>
    <cfRule type="containsText" dxfId="9" priority="12" operator="containsText" text="НЕОДНОРОДНЫЕ">
      <formula>NOT(ISERROR(SEARCH("НЕОДНОРОДНЫЕ",L20)))</formula>
    </cfRule>
  </conditionalFormatting>
  <conditionalFormatting sqref="L20:L28 L30">
    <cfRule type="containsText" dxfId="8" priority="7" operator="containsText" text="НЕОДНОРОДНЫЕ">
      <formula>NOT(ISERROR(SEARCH("НЕОДНОРОДНЫЕ",L20)))</formula>
    </cfRule>
    <cfRule type="containsText" dxfId="7" priority="8" operator="containsText" text="ОДНОРОДНЫЕ">
      <formula>NOT(ISERROR(SEARCH("ОДНОРОДНЫЕ",L20)))</formula>
    </cfRule>
    <cfRule type="containsText" dxfId="6" priority="9" operator="containsText" text="НЕОДНОРОДНЫЕ">
      <formula>NOT(ISERROR(SEARCH("НЕОДНОРОДНЫЕ",L20)))</formula>
    </cfRule>
  </conditionalFormatting>
  <conditionalFormatting sqref="L29">
    <cfRule type="containsText" dxfId="5" priority="4" operator="containsText" text="НЕ">
      <formula>NOT(ISERROR(SEARCH("НЕ",L29)))</formula>
    </cfRule>
    <cfRule type="containsText" dxfId="4" priority="5" operator="containsText" text="ОДНОРОДНЫЕ">
      <formula>NOT(ISERROR(SEARCH("ОДНОРОДНЫЕ",L29)))</formula>
    </cfRule>
    <cfRule type="containsText" dxfId="3" priority="6" operator="containsText" text="НЕОДНОРОДНЫЕ">
      <formula>NOT(ISERROR(SEARCH("НЕОДНОРОДНЫЕ",L29)))</formula>
    </cfRule>
  </conditionalFormatting>
  <conditionalFormatting sqref="L29">
    <cfRule type="containsText" dxfId="2" priority="1" operator="containsText" text="НЕОДНОРОДНЫЕ">
      <formula>NOT(ISERROR(SEARCH("НЕОДНОРОДНЫЕ",L29)))</formula>
    </cfRule>
    <cfRule type="containsText" dxfId="1" priority="2" operator="containsText" text="ОДНОРОДНЫЕ">
      <formula>NOT(ISERROR(SEARCH("ОДНОРОДНЫЕ",L29)))</formula>
    </cfRule>
    <cfRule type="containsText" dxfId="0" priority="3" operator="containsText" text="НЕОДНОРОДНЫЕ">
      <formula>NOT(ISERROR(SEARCH("НЕОДНОРОДНЫЕ",L29)))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2024-04-03T00:52:21Z</dcterms:modified>
</cp:coreProperties>
</file>