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4" i="1" l="1"/>
  <c r="G34" i="1"/>
  <c r="E34" i="1"/>
  <c r="H22" i="1"/>
  <c r="M22" i="1" s="1"/>
  <c r="I22" i="1"/>
  <c r="J22" i="1"/>
  <c r="H23" i="1"/>
  <c r="M23" i="1" s="1"/>
  <c r="I23" i="1"/>
  <c r="J23" i="1"/>
  <c r="H24" i="1"/>
  <c r="M24" i="1" s="1"/>
  <c r="I24" i="1"/>
  <c r="J24" i="1"/>
  <c r="H25" i="1"/>
  <c r="M25" i="1" s="1"/>
  <c r="I25" i="1"/>
  <c r="J25" i="1"/>
  <c r="H26" i="1"/>
  <c r="M26" i="1" s="1"/>
  <c r="I26" i="1"/>
  <c r="J26" i="1"/>
  <c r="H27" i="1"/>
  <c r="M27" i="1" s="1"/>
  <c r="I27" i="1"/>
  <c r="J27" i="1"/>
  <c r="H28" i="1"/>
  <c r="M28" i="1" s="1"/>
  <c r="I28" i="1"/>
  <c r="J28" i="1"/>
  <c r="H29" i="1"/>
  <c r="M29" i="1" s="1"/>
  <c r="I29" i="1"/>
  <c r="J29" i="1"/>
  <c r="H30" i="1"/>
  <c r="M30" i="1" s="1"/>
  <c r="I30" i="1"/>
  <c r="J30" i="1"/>
  <c r="H31" i="1"/>
  <c r="M31" i="1" s="1"/>
  <c r="I31" i="1"/>
  <c r="J31" i="1"/>
  <c r="K31" i="1" s="1"/>
  <c r="L31" i="1" s="1"/>
  <c r="H32" i="1"/>
  <c r="M32" i="1" s="1"/>
  <c r="I32" i="1"/>
  <c r="J32" i="1"/>
  <c r="H33" i="1"/>
  <c r="M33" i="1" s="1"/>
  <c r="I33" i="1"/>
  <c r="J33" i="1"/>
  <c r="K32" i="1" l="1"/>
  <c r="L32" i="1" s="1"/>
  <c r="K28" i="1"/>
  <c r="L28" i="1" s="1"/>
  <c r="K27" i="1"/>
  <c r="L27" i="1" s="1"/>
  <c r="K23" i="1"/>
  <c r="L23" i="1" s="1"/>
  <c r="K26" i="1"/>
  <c r="L26" i="1" s="1"/>
  <c r="K33" i="1"/>
  <c r="L33" i="1" s="1"/>
  <c r="K29" i="1"/>
  <c r="L29" i="1" s="1"/>
  <c r="K22" i="1"/>
  <c r="L22" i="1" s="1"/>
  <c r="K24" i="1"/>
  <c r="L24" i="1" s="1"/>
  <c r="K25" i="1"/>
  <c r="L25" i="1" s="1"/>
  <c r="K30" i="1"/>
  <c r="L30" i="1" s="1"/>
  <c r="H20" i="1"/>
  <c r="I20" i="1"/>
  <c r="J20" i="1"/>
  <c r="H21" i="1"/>
  <c r="M21" i="1" s="1"/>
  <c r="I21" i="1"/>
  <c r="J21" i="1"/>
  <c r="K21" i="1" l="1"/>
  <c r="L21" i="1" s="1"/>
  <c r="K20" i="1"/>
  <c r="L20" i="1" s="1"/>
  <c r="M20" i="1"/>
  <c r="M34" i="1" s="1"/>
  <c r="C17" i="1" s="1"/>
</calcChain>
</file>

<file path=xl/sharedStrings.xml><?xml version="1.0" encoding="utf-8"?>
<sst xmlns="http://schemas.openxmlformats.org/spreadsheetml/2006/main" count="64" uniqueCount="49">
  <si>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</si>
  <si>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</si>
  <si>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</si>
  <si>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</si>
  <si>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</si>
  <si>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</si>
  <si>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</si>
  <si>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</si>
  <si>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</si>
  <si>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</si>
  <si>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</si>
  <si>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</si>
  <si>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</si>
  <si>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</si>
  <si>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</si>
  <si>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</si>
  <si>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</si>
  <si>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</si>
  <si>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</si>
  <si>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</si>
  <si>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</si>
  <si>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</si>
  <si>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</si>
  <si>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</si>
  <si>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</si>
  <si>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</si>
  <si>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</si>
  <si>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Начальная (максимальная) цена договора</t>
  </si>
  <si>
    <t>№ 065-24</t>
  </si>
  <si>
    <t xml:space="preserve">на поставку дезинфицирующих средств </t>
  </si>
  <si>
    <t>Дезинфицирующее средство  «Анавидин-Комплит» или эквивалент</t>
  </si>
  <si>
    <t>Дезинфицирующее средство</t>
  </si>
  <si>
    <t>«Самаровка» 5л или эквивалент</t>
  </si>
  <si>
    <t>«АКТИВ-БИО-ПРОТЕКТ» или эквивалент</t>
  </si>
  <si>
    <t>Дезинфицирующие салфетки «Анавидин-Экспроф» или эквивалент</t>
  </si>
  <si>
    <t>Дезинфицирующее средство  «ИРДЕЗ-ЭНЗИМ» или эквивалент</t>
  </si>
  <si>
    <t>Средство дезинфицирующее «Инокс-ОФА» или эквивалент</t>
  </si>
  <si>
    <t>Средство дезинфицирующее</t>
  </si>
  <si>
    <t>Дезомакс-Иннова или эквивалент</t>
  </si>
  <si>
    <t>Средство дезинфицирующее BFR PEROXYFILM или эквивалент</t>
  </si>
  <si>
    <t>Индикаторные полоски «Анавидин-Комплит» или эквивалент</t>
  </si>
  <si>
    <t>Дезинфицирующее средство «Самаровка» 1л или эквивалент</t>
  </si>
  <si>
    <t>Индикаторные полоски АктивБиоПротект или эквивалент</t>
  </si>
  <si>
    <t>фл</t>
  </si>
  <si>
    <t>уп</t>
  </si>
  <si>
    <t>вх. № 717 от 25.03.2024</t>
  </si>
  <si>
    <t>вх. № 718 от 25.03.2024</t>
  </si>
  <si>
    <t>вх. № 719 от 25.03.2024</t>
  </si>
  <si>
    <t>Начальная (максимальная) цена договора устанавливается в размере 760 419,67 руб. (семьсот шестьдесят тысяч четыреста девятнадцать рублей шестьдесят семь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</si>
</sst>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topLeftCell="A10" zoomScale="85" zoomScaleNormal="85" zoomScalePageLayoutView="70" workbookViewId="0">
      <selection activeCell="K41" sqref="K41:K44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7.85546875" style="14" bestFit="1" customWidth="1"/>
    <col min="4" max="4" width="7.710937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11.2851562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20</v>
      </c>
    </row>
    <row r="2" spans="2:13" ht="14.45" customHeight="1" x14ac:dyDescent="0.25">
      <c r="M2" s="10" t="s">
        <v>21</v>
      </c>
    </row>
    <row r="3" spans="2:13" x14ac:dyDescent="0.25">
      <c r="E3" s="44" t="s">
        <v>29</v>
      </c>
      <c r="F3" s="44"/>
      <c r="G3" s="44"/>
      <c r="H3" s="44"/>
      <c r="I3" s="44"/>
      <c r="J3" s="44"/>
      <c r="K3" s="44"/>
      <c r="L3" s="44"/>
      <c r="M3" s="44"/>
    </row>
    <row r="4" spans="2:13" x14ac:dyDescent="0.25">
      <c r="G4" s="7"/>
      <c r="H4" s="7"/>
      <c r="I4" s="5"/>
      <c r="J4" s="5"/>
      <c r="K4" s="5"/>
      <c r="L4" s="5"/>
      <c r="M4" s="11" t="s">
        <v>23</v>
      </c>
    </row>
    <row r="5" spans="2:13" x14ac:dyDescent="0.25">
      <c r="G5" s="7"/>
      <c r="H5" s="7"/>
      <c r="I5" s="5"/>
      <c r="J5" s="5"/>
      <c r="K5" s="5"/>
      <c r="L5" s="5"/>
      <c r="M5" s="11" t="s">
        <v>22</v>
      </c>
    </row>
    <row r="6" spans="2:13" ht="14.45" customHeight="1" x14ac:dyDescent="0.25">
      <c r="G6" s="7"/>
      <c r="H6" s="7"/>
      <c r="I6" s="5"/>
      <c r="J6" s="5"/>
      <c r="K6" s="5"/>
      <c r="L6" s="5"/>
      <c r="M6" s="11" t="s">
        <v>28</v>
      </c>
    </row>
    <row r="7" spans="2:13" x14ac:dyDescent="0.25">
      <c r="G7" s="7"/>
      <c r="H7" s="7"/>
      <c r="I7" s="5"/>
      <c r="J7" s="5"/>
      <c r="K7" s="5"/>
      <c r="L7" s="5"/>
      <c r="M7" s="7"/>
    </row>
    <row r="8" spans="2:13" x14ac:dyDescent="0.25">
      <c r="G8" s="7"/>
      <c r="H8" s="7"/>
      <c r="I8" s="5"/>
      <c r="J8" s="5"/>
      <c r="K8" s="5"/>
      <c r="L8" s="5"/>
      <c r="M8" s="8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46" t="s">
        <v>16</v>
      </c>
      <c r="K12" s="46"/>
      <c r="M12" s="1" t="s">
        <v>14</v>
      </c>
    </row>
    <row r="14" spans="2:13" x14ac:dyDescent="0.25">
      <c r="B14" s="46" t="s">
        <v>15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2:13" hidden="1" x14ac:dyDescent="0.25"/>
    <row r="17" spans="1:18" ht="54.6" customHeight="1" x14ac:dyDescent="0.25">
      <c r="A17" s="51" t="s">
        <v>27</v>
      </c>
      <c r="B17" s="52"/>
      <c r="C17" s="53">
        <f>M34</f>
        <v>760419.66666666686</v>
      </c>
      <c r="D17" s="54"/>
      <c r="E17" s="36" t="s">
        <v>45</v>
      </c>
      <c r="F17" s="36" t="s">
        <v>46</v>
      </c>
      <c r="G17" s="36" t="s">
        <v>47</v>
      </c>
      <c r="H17" s="15"/>
      <c r="I17" s="12"/>
      <c r="J17" s="12"/>
      <c r="K17" s="12"/>
      <c r="L17" s="12"/>
      <c r="M17" s="15"/>
    </row>
    <row r="18" spans="1:18" ht="30" customHeight="1" x14ac:dyDescent="0.25">
      <c r="A18" s="40" t="s">
        <v>0</v>
      </c>
      <c r="B18" s="40" t="s">
        <v>1</v>
      </c>
      <c r="C18" s="40" t="s">
        <v>2</v>
      </c>
      <c r="D18" s="40"/>
      <c r="E18" s="15" t="s">
        <v>24</v>
      </c>
      <c r="F18" s="15" t="s">
        <v>25</v>
      </c>
      <c r="G18" s="15" t="s">
        <v>26</v>
      </c>
      <c r="H18" s="50" t="s">
        <v>11</v>
      </c>
      <c r="I18" s="40" t="s">
        <v>8</v>
      </c>
      <c r="J18" s="40" t="s">
        <v>9</v>
      </c>
      <c r="K18" s="40" t="s">
        <v>10</v>
      </c>
      <c r="L18" s="40" t="s">
        <v>6</v>
      </c>
      <c r="M18" s="49" t="s">
        <v>7</v>
      </c>
    </row>
    <row r="19" spans="1:18" x14ac:dyDescent="0.25">
      <c r="A19" s="41"/>
      <c r="B19" s="41"/>
      <c r="C19" s="13" t="s">
        <v>3</v>
      </c>
      <c r="D19" s="13" t="s">
        <v>4</v>
      </c>
      <c r="E19" s="16" t="s">
        <v>5</v>
      </c>
      <c r="F19" s="15" t="s">
        <v>5</v>
      </c>
      <c r="G19" s="15" t="s">
        <v>5</v>
      </c>
      <c r="H19" s="55"/>
      <c r="I19" s="40"/>
      <c r="J19" s="40"/>
      <c r="K19" s="40"/>
      <c r="L19" s="40"/>
      <c r="M19" s="50"/>
    </row>
    <row r="20" spans="1:18" s="24" customFormat="1" ht="30" x14ac:dyDescent="0.25">
      <c r="A20" s="3">
        <v>1</v>
      </c>
      <c r="B20" s="35" t="s">
        <v>30</v>
      </c>
      <c r="C20" s="30" t="s">
        <v>43</v>
      </c>
      <c r="D20" s="23">
        <v>200</v>
      </c>
      <c r="E20" s="22">
        <v>1230</v>
      </c>
      <c r="F20" s="31">
        <v>1290</v>
      </c>
      <c r="G20" s="25">
        <v>1266</v>
      </c>
      <c r="H20" s="25">
        <f t="shared" ref="H20:H33" si="0">AVERAGE(E20:G20)</f>
        <v>1262</v>
      </c>
      <c r="I20" s="26">
        <f t="shared" ref="I20:I33" si="1" xml:space="preserve"> COUNT(E20:G20)</f>
        <v>3</v>
      </c>
      <c r="J20" s="26">
        <f t="shared" ref="J20:J33" si="2">STDEV(E20:G20)</f>
        <v>30.199337741082999</v>
      </c>
      <c r="K20" s="26">
        <f t="shared" ref="K20:K33" si="3">J20/H20*100</f>
        <v>2.3929744644281299</v>
      </c>
      <c r="L20" s="34" t="str">
        <f t="shared" ref="L20:L33" si="4">IF(K20&lt;33,"ОДНОРОДНЫЕ","НЕОДНОРОДНЫЕ")</f>
        <v>ОДНОРОДНЫЕ</v>
      </c>
      <c r="M20" s="33">
        <f t="shared" ref="M20:M33" si="5">D20*H20</f>
        <v>252400</v>
      </c>
    </row>
    <row r="21" spans="1:18" s="24" customFormat="1" ht="30" x14ac:dyDescent="0.25">
      <c r="A21" s="3">
        <v>2</v>
      </c>
      <c r="B21" s="35" t="s">
        <v>41</v>
      </c>
      <c r="C21" s="30" t="s">
        <v>43</v>
      </c>
      <c r="D21" s="23">
        <v>250</v>
      </c>
      <c r="E21" s="22">
        <v>396</v>
      </c>
      <c r="F21" s="31">
        <v>416</v>
      </c>
      <c r="G21" s="25">
        <v>408</v>
      </c>
      <c r="H21" s="25">
        <f t="shared" si="0"/>
        <v>406.66666666666669</v>
      </c>
      <c r="I21" s="26">
        <f t="shared" si="1"/>
        <v>3</v>
      </c>
      <c r="J21" s="26">
        <f t="shared" si="2"/>
        <v>10.066445913694333</v>
      </c>
      <c r="K21" s="26">
        <f t="shared" si="3"/>
        <v>2.4753555525477866</v>
      </c>
      <c r="L21" s="34" t="str">
        <f t="shared" si="4"/>
        <v>ОДНОРОДНЫЕ</v>
      </c>
      <c r="M21" s="33">
        <f t="shared" si="5"/>
        <v>101666.66666666667</v>
      </c>
      <c r="O21" s="28"/>
    </row>
    <row r="22" spans="1:18" s="24" customFormat="1" x14ac:dyDescent="0.25">
      <c r="A22" s="3">
        <v>3</v>
      </c>
      <c r="B22" s="35" t="s">
        <v>31</v>
      </c>
      <c r="C22" s="30" t="s">
        <v>43</v>
      </c>
      <c r="D22" s="23">
        <v>50</v>
      </c>
      <c r="E22" s="22">
        <v>1812</v>
      </c>
      <c r="F22" s="31">
        <v>1902</v>
      </c>
      <c r="G22" s="25">
        <v>1866</v>
      </c>
      <c r="H22" s="29">
        <f t="shared" si="0"/>
        <v>1860</v>
      </c>
      <c r="I22" s="27">
        <f t="shared" si="1"/>
        <v>3</v>
      </c>
      <c r="J22" s="27">
        <f t="shared" si="2"/>
        <v>45.299006611624499</v>
      </c>
      <c r="K22" s="27">
        <f t="shared" si="3"/>
        <v>2.4354304629905643</v>
      </c>
      <c r="L22" s="34" t="str">
        <f t="shared" si="4"/>
        <v>ОДНОРОДНЫЕ</v>
      </c>
      <c r="M22" s="33">
        <f t="shared" si="5"/>
        <v>93000</v>
      </c>
      <c r="N22" s="37"/>
      <c r="O22" s="37"/>
      <c r="P22" s="37"/>
      <c r="Q22" s="37"/>
      <c r="R22" s="37"/>
    </row>
    <row r="23" spans="1:18" s="24" customFormat="1" x14ac:dyDescent="0.25">
      <c r="A23" s="3">
        <v>4</v>
      </c>
      <c r="B23" s="35" t="s">
        <v>32</v>
      </c>
      <c r="C23" s="30" t="s">
        <v>43</v>
      </c>
      <c r="D23" s="23">
        <v>300</v>
      </c>
      <c r="E23" s="22">
        <v>396</v>
      </c>
      <c r="F23" s="31">
        <v>416</v>
      </c>
      <c r="G23" s="25">
        <v>408</v>
      </c>
      <c r="H23" s="29">
        <f t="shared" si="0"/>
        <v>406.66666666666669</v>
      </c>
      <c r="I23" s="27">
        <f t="shared" si="1"/>
        <v>3</v>
      </c>
      <c r="J23" s="27">
        <f t="shared" si="2"/>
        <v>10.066445913694333</v>
      </c>
      <c r="K23" s="27">
        <f t="shared" si="3"/>
        <v>2.4753555525477866</v>
      </c>
      <c r="L23" s="34" t="str">
        <f t="shared" si="4"/>
        <v>ОДНОРОДНЫЕ</v>
      </c>
      <c r="M23" s="33">
        <f t="shared" si="5"/>
        <v>122000</v>
      </c>
      <c r="N23" s="37"/>
      <c r="O23" s="37"/>
      <c r="P23" s="37"/>
      <c r="Q23" s="37"/>
      <c r="R23" s="37"/>
    </row>
    <row r="24" spans="1:18" s="20" customFormat="1" x14ac:dyDescent="0.25">
      <c r="A24" s="3">
        <v>5</v>
      </c>
      <c r="B24" s="35" t="s">
        <v>31</v>
      </c>
      <c r="C24" s="30" t="s">
        <v>44</v>
      </c>
      <c r="D24" s="23">
        <v>60</v>
      </c>
      <c r="E24" s="22">
        <v>210</v>
      </c>
      <c r="F24" s="31">
        <v>220</v>
      </c>
      <c r="G24" s="21">
        <v>216</v>
      </c>
      <c r="H24" s="29">
        <f t="shared" si="0"/>
        <v>215.33333333333334</v>
      </c>
      <c r="I24" s="27">
        <f t="shared" si="1"/>
        <v>3</v>
      </c>
      <c r="J24" s="27">
        <f t="shared" si="2"/>
        <v>5.0332229568471663</v>
      </c>
      <c r="K24" s="27">
        <f t="shared" si="3"/>
        <v>2.337410041879489</v>
      </c>
      <c r="L24" s="34" t="str">
        <f t="shared" si="4"/>
        <v>ОДНОРОДНЫЕ</v>
      </c>
      <c r="M24" s="33">
        <f t="shared" si="5"/>
        <v>12920</v>
      </c>
      <c r="N24" s="37"/>
      <c r="O24" s="37"/>
      <c r="P24" s="37"/>
      <c r="Q24" s="37"/>
      <c r="R24" s="37"/>
    </row>
    <row r="25" spans="1:18" s="28" customFormat="1" x14ac:dyDescent="0.25">
      <c r="A25" s="3">
        <v>6</v>
      </c>
      <c r="B25" s="35" t="s">
        <v>33</v>
      </c>
      <c r="C25" s="30" t="s">
        <v>43</v>
      </c>
      <c r="D25" s="23">
        <v>10</v>
      </c>
      <c r="E25" s="22">
        <v>5265</v>
      </c>
      <c r="F25" s="31">
        <v>5530</v>
      </c>
      <c r="G25" s="29">
        <v>5424</v>
      </c>
      <c r="H25" s="29">
        <f t="shared" si="0"/>
        <v>5406.333333333333</v>
      </c>
      <c r="I25" s="27">
        <f t="shared" si="1"/>
        <v>3</v>
      </c>
      <c r="J25" s="27">
        <f t="shared" si="2"/>
        <v>133.38040835644992</v>
      </c>
      <c r="K25" s="27">
        <f t="shared" si="3"/>
        <v>2.4671140333519315</v>
      </c>
      <c r="L25" s="34" t="str">
        <f t="shared" si="4"/>
        <v>ОДНОРОДНЫЕ</v>
      </c>
      <c r="M25" s="33">
        <f t="shared" si="5"/>
        <v>54063.333333333328</v>
      </c>
      <c r="N25" s="37"/>
      <c r="O25" s="42"/>
      <c r="P25" s="43"/>
      <c r="Q25" s="37"/>
      <c r="R25" s="37"/>
    </row>
    <row r="26" spans="1:18" s="28" customFormat="1" ht="30" x14ac:dyDescent="0.25">
      <c r="A26" s="3">
        <v>7</v>
      </c>
      <c r="B26" s="35" t="s">
        <v>34</v>
      </c>
      <c r="C26" s="30" t="s">
        <v>43</v>
      </c>
      <c r="D26" s="23">
        <v>30</v>
      </c>
      <c r="E26" s="22">
        <v>2808</v>
      </c>
      <c r="F26" s="31">
        <v>2950</v>
      </c>
      <c r="G26" s="29">
        <v>2892</v>
      </c>
      <c r="H26" s="29">
        <f t="shared" si="0"/>
        <v>2883.3333333333335</v>
      </c>
      <c r="I26" s="27">
        <f t="shared" si="1"/>
        <v>3</v>
      </c>
      <c r="J26" s="27">
        <f t="shared" si="2"/>
        <v>71.395611443094552</v>
      </c>
      <c r="K26" s="27">
        <f t="shared" si="3"/>
        <v>2.476148373748944</v>
      </c>
      <c r="L26" s="34" t="str">
        <f t="shared" si="4"/>
        <v>ОДНОРОДНЫЕ</v>
      </c>
      <c r="M26" s="33">
        <f t="shared" si="5"/>
        <v>86500</v>
      </c>
      <c r="N26" s="37"/>
      <c r="O26" s="37"/>
      <c r="P26" s="37"/>
      <c r="Q26" s="37"/>
      <c r="R26" s="37"/>
    </row>
    <row r="27" spans="1:18" s="28" customFormat="1" ht="30" x14ac:dyDescent="0.25">
      <c r="A27" s="3">
        <v>8</v>
      </c>
      <c r="B27" s="35" t="s">
        <v>35</v>
      </c>
      <c r="C27" s="30" t="s">
        <v>43</v>
      </c>
      <c r="D27" s="23">
        <v>30</v>
      </c>
      <c r="E27" s="22">
        <v>996</v>
      </c>
      <c r="F27" s="31">
        <v>1046</v>
      </c>
      <c r="G27" s="29">
        <v>1026</v>
      </c>
      <c r="H27" s="29">
        <f t="shared" si="0"/>
        <v>1022.6666666666666</v>
      </c>
      <c r="I27" s="27">
        <f t="shared" si="1"/>
        <v>3</v>
      </c>
      <c r="J27" s="27">
        <f t="shared" si="2"/>
        <v>25.16611478423583</v>
      </c>
      <c r="K27" s="27">
        <f t="shared" si="3"/>
        <v>2.4608326060204528</v>
      </c>
      <c r="L27" s="34" t="str">
        <f t="shared" si="4"/>
        <v>ОДНОРОДНЫЕ</v>
      </c>
      <c r="M27" s="33">
        <f t="shared" si="5"/>
        <v>30680</v>
      </c>
      <c r="N27" s="37"/>
      <c r="O27" s="38"/>
      <c r="P27" s="37"/>
      <c r="Q27" s="37"/>
      <c r="R27" s="37"/>
    </row>
    <row r="28" spans="1:18" s="28" customFormat="1" ht="30" x14ac:dyDescent="0.25">
      <c r="A28" s="3">
        <v>9</v>
      </c>
      <c r="B28" s="35" t="s">
        <v>36</v>
      </c>
      <c r="C28" s="30" t="s">
        <v>43</v>
      </c>
      <c r="D28" s="23">
        <v>4</v>
      </c>
      <c r="E28" s="22">
        <v>576</v>
      </c>
      <c r="F28" s="31">
        <v>605</v>
      </c>
      <c r="G28" s="29">
        <v>594</v>
      </c>
      <c r="H28" s="29">
        <f t="shared" si="0"/>
        <v>591.66666666666663</v>
      </c>
      <c r="I28" s="27">
        <f t="shared" si="1"/>
        <v>3</v>
      </c>
      <c r="J28" s="27">
        <f t="shared" si="2"/>
        <v>14.640127503998499</v>
      </c>
      <c r="K28" s="27">
        <f t="shared" si="3"/>
        <v>2.474387747154676</v>
      </c>
      <c r="L28" s="34" t="str">
        <f t="shared" si="4"/>
        <v>ОДНОРОДНЫЕ</v>
      </c>
      <c r="M28" s="33">
        <f t="shared" si="5"/>
        <v>2366.6666666666665</v>
      </c>
      <c r="N28" s="37"/>
      <c r="O28" s="37"/>
      <c r="P28" s="37"/>
      <c r="Q28" s="37"/>
      <c r="R28" s="37"/>
    </row>
    <row r="29" spans="1:18" s="28" customFormat="1" x14ac:dyDescent="0.25">
      <c r="A29" s="3">
        <v>10</v>
      </c>
      <c r="B29" s="35" t="s">
        <v>37</v>
      </c>
      <c r="C29" s="30" t="s">
        <v>44</v>
      </c>
      <c r="D29" s="23">
        <v>1</v>
      </c>
      <c r="E29" s="22">
        <v>810</v>
      </c>
      <c r="F29" s="31">
        <v>850</v>
      </c>
      <c r="G29" s="29">
        <v>834</v>
      </c>
      <c r="H29" s="29">
        <f t="shared" si="0"/>
        <v>831.33333333333337</v>
      </c>
      <c r="I29" s="27">
        <f t="shared" si="1"/>
        <v>3</v>
      </c>
      <c r="J29" s="27">
        <f t="shared" si="2"/>
        <v>20.132891827388665</v>
      </c>
      <c r="K29" s="27">
        <f t="shared" si="3"/>
        <v>2.4217592414661584</v>
      </c>
      <c r="L29" s="34" t="str">
        <f t="shared" si="4"/>
        <v>ОДНОРОДНЫЕ</v>
      </c>
      <c r="M29" s="33">
        <f t="shared" si="5"/>
        <v>831.33333333333337</v>
      </c>
      <c r="N29" s="37"/>
      <c r="O29" s="37"/>
      <c r="P29" s="37"/>
      <c r="Q29" s="37"/>
      <c r="R29" s="37"/>
    </row>
    <row r="30" spans="1:18" s="20" customFormat="1" x14ac:dyDescent="0.25">
      <c r="A30" s="3">
        <v>11</v>
      </c>
      <c r="B30" s="35" t="s">
        <v>38</v>
      </c>
      <c r="C30" s="30" t="s">
        <v>44</v>
      </c>
      <c r="D30" s="23">
        <v>1</v>
      </c>
      <c r="E30" s="22">
        <v>810</v>
      </c>
      <c r="F30" s="31">
        <v>850</v>
      </c>
      <c r="G30" s="21">
        <v>834</v>
      </c>
      <c r="H30" s="29">
        <f t="shared" si="0"/>
        <v>831.33333333333337</v>
      </c>
      <c r="I30" s="27">
        <f t="shared" si="1"/>
        <v>3</v>
      </c>
      <c r="J30" s="27">
        <f t="shared" si="2"/>
        <v>20.132891827388665</v>
      </c>
      <c r="K30" s="27">
        <f t="shared" si="3"/>
        <v>2.4217592414661584</v>
      </c>
      <c r="L30" s="34" t="str">
        <f t="shared" si="4"/>
        <v>ОДНОРОДНЫЕ</v>
      </c>
      <c r="M30" s="33">
        <f t="shared" si="5"/>
        <v>831.33333333333337</v>
      </c>
      <c r="N30" s="37"/>
      <c r="O30" s="37"/>
      <c r="P30" s="37"/>
      <c r="Q30" s="37"/>
      <c r="R30" s="37"/>
    </row>
    <row r="31" spans="1:18" s="20" customFormat="1" ht="30" x14ac:dyDescent="0.25">
      <c r="A31" s="3">
        <v>12</v>
      </c>
      <c r="B31" s="35" t="s">
        <v>39</v>
      </c>
      <c r="C31" s="30" t="s">
        <v>44</v>
      </c>
      <c r="D31" s="23">
        <v>1</v>
      </c>
      <c r="E31" s="22">
        <v>732</v>
      </c>
      <c r="F31" s="31">
        <v>770</v>
      </c>
      <c r="G31" s="21">
        <v>756</v>
      </c>
      <c r="H31" s="29">
        <f t="shared" si="0"/>
        <v>752.66666666666663</v>
      </c>
      <c r="I31" s="27">
        <f t="shared" si="1"/>
        <v>3</v>
      </c>
      <c r="J31" s="27">
        <f t="shared" si="2"/>
        <v>19.218047073866099</v>
      </c>
      <c r="K31" s="27">
        <f t="shared" si="3"/>
        <v>2.5533277777501464</v>
      </c>
      <c r="L31" s="34" t="str">
        <f t="shared" si="4"/>
        <v>ОДНОРОДНЫЕ</v>
      </c>
      <c r="M31" s="33">
        <f t="shared" si="5"/>
        <v>752.66666666666663</v>
      </c>
      <c r="N31" s="37"/>
      <c r="O31" s="37"/>
      <c r="P31" s="37"/>
      <c r="Q31" s="37"/>
      <c r="R31" s="37"/>
    </row>
    <row r="32" spans="1:18" s="20" customFormat="1" ht="30" x14ac:dyDescent="0.25">
      <c r="A32" s="3">
        <v>13</v>
      </c>
      <c r="B32" s="35" t="s">
        <v>40</v>
      </c>
      <c r="C32" s="30" t="s">
        <v>44</v>
      </c>
      <c r="D32" s="23">
        <v>2</v>
      </c>
      <c r="E32" s="22">
        <v>732</v>
      </c>
      <c r="F32" s="31">
        <v>770</v>
      </c>
      <c r="G32" s="21">
        <v>756</v>
      </c>
      <c r="H32" s="29">
        <f t="shared" si="0"/>
        <v>752.66666666666663</v>
      </c>
      <c r="I32" s="27">
        <f t="shared" si="1"/>
        <v>3</v>
      </c>
      <c r="J32" s="27">
        <f t="shared" si="2"/>
        <v>19.218047073866099</v>
      </c>
      <c r="K32" s="27">
        <f t="shared" si="3"/>
        <v>2.5533277777501464</v>
      </c>
      <c r="L32" s="34" t="str">
        <f t="shared" si="4"/>
        <v>ОДНОРОДНЫЕ</v>
      </c>
      <c r="M32" s="33">
        <f t="shared" si="5"/>
        <v>1505.3333333333333</v>
      </c>
      <c r="N32" s="37"/>
      <c r="O32" s="37"/>
      <c r="P32" s="37"/>
      <c r="Q32" s="37"/>
      <c r="R32" s="37"/>
    </row>
    <row r="33" spans="1:15" s="20" customFormat="1" ht="30" x14ac:dyDescent="0.25">
      <c r="A33" s="3">
        <v>14</v>
      </c>
      <c r="B33" s="35" t="s">
        <v>42</v>
      </c>
      <c r="C33" s="30" t="s">
        <v>44</v>
      </c>
      <c r="D33" s="23">
        <v>1</v>
      </c>
      <c r="E33" s="22">
        <v>876</v>
      </c>
      <c r="F33" s="31">
        <v>925</v>
      </c>
      <c r="G33" s="21">
        <v>906</v>
      </c>
      <c r="H33" s="29">
        <f t="shared" si="0"/>
        <v>902.33333333333337</v>
      </c>
      <c r="I33" s="27">
        <f t="shared" si="1"/>
        <v>3</v>
      </c>
      <c r="J33" s="27">
        <f t="shared" si="2"/>
        <v>24.704925284917039</v>
      </c>
      <c r="K33" s="27">
        <f t="shared" si="3"/>
        <v>2.7378934560307022</v>
      </c>
      <c r="L33" s="34" t="str">
        <f t="shared" si="4"/>
        <v>ОДНОРОДНЫЕ</v>
      </c>
      <c r="M33" s="33">
        <f t="shared" si="5"/>
        <v>902.33333333333337</v>
      </c>
      <c r="O33" s="28"/>
    </row>
    <row r="34" spans="1:15" ht="15.75" x14ac:dyDescent="0.25">
      <c r="A34" s="3"/>
      <c r="B34" s="6"/>
      <c r="C34" s="17"/>
      <c r="D34" s="18"/>
      <c r="E34" s="19">
        <f>SUMPRODUCT($D$20:$D$33,E20:E33)</f>
        <v>740766</v>
      </c>
      <c r="F34" s="32">
        <f>SUMPRODUCT($D$20:$D$33,F20:F33)</f>
        <v>777635</v>
      </c>
      <c r="G34" s="25">
        <f>SUMPRODUCT($D$20:$D$33,G20:G33)</f>
        <v>762858</v>
      </c>
      <c r="H34" s="15"/>
      <c r="I34" s="12"/>
      <c r="J34" s="12"/>
      <c r="K34" s="12"/>
      <c r="L34" s="12"/>
      <c r="M34" s="39">
        <f>SUM(M20:M33)</f>
        <v>760419.66666666686</v>
      </c>
    </row>
    <row r="36" spans="1:15" x14ac:dyDescent="0.25">
      <c r="A36" s="47" t="s">
        <v>19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</row>
    <row r="37" spans="1:15" x14ac:dyDescent="0.25">
      <c r="A37" s="48" t="s">
        <v>18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</row>
    <row r="38" spans="1:15" ht="15" customHeight="1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</row>
    <row r="39" spans="1:15" s="5" customFormat="1" x14ac:dyDescent="0.25">
      <c r="A39" s="56" t="s">
        <v>48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4"/>
      <c r="O39" s="4"/>
    </row>
    <row r="41" spans="1:15" x14ac:dyDescent="0.25">
      <c r="J41" s="9"/>
    </row>
    <row r="45" spans="1:15" x14ac:dyDescent="0.25">
      <c r="L45" s="9"/>
    </row>
  </sheetData>
  <mergeCells count="19">
    <mergeCell ref="E3:M3"/>
    <mergeCell ref="A39:M39"/>
    <mergeCell ref="A38:M38"/>
    <mergeCell ref="J12:K12"/>
    <mergeCell ref="B14:L14"/>
    <mergeCell ref="A36:M36"/>
    <mergeCell ref="A37:M37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O25:P25"/>
    <mergeCell ref="B18:B19"/>
    <mergeCell ref="C18:D18"/>
  </mergeCells>
  <conditionalFormatting sqref="L34">
    <cfRule type="containsText" dxfId="11" priority="58" operator="containsText" text="НЕ">
      <formula>NOT(ISERROR(SEARCH("НЕ",L34)))</formula>
    </cfRule>
    <cfRule type="containsText" dxfId="10" priority="59" operator="containsText" text="ОДНОРОДНЫЕ">
      <formula>NOT(ISERROR(SEARCH("ОДНОРОДНЫЕ",L34)))</formula>
    </cfRule>
    <cfRule type="containsText" dxfId="9" priority="60" operator="containsText" text="НЕОДНОРОДНЫЕ">
      <formula>NOT(ISERROR(SEARCH("НЕОДНОРОДНЫЕ",L34)))</formula>
    </cfRule>
  </conditionalFormatting>
  <conditionalFormatting sqref="L34">
    <cfRule type="containsText" dxfId="8" priority="55" operator="containsText" text="НЕОДНОРОДНЫЕ">
      <formula>NOT(ISERROR(SEARCH("НЕОДНОРОДНЫЕ",L34)))</formula>
    </cfRule>
    <cfRule type="containsText" dxfId="7" priority="56" operator="containsText" text="ОДНОРОДНЫЕ">
      <formula>NOT(ISERROR(SEARCH("ОДНОРОДНЫЕ",L34)))</formula>
    </cfRule>
    <cfRule type="containsText" dxfId="6" priority="57" operator="containsText" text="НЕОДНОРОДНЫЕ">
      <formula>NOT(ISERROR(SEARCH("НЕОДНОРОДНЫЕ",L34)))</formula>
    </cfRule>
  </conditionalFormatting>
  <conditionalFormatting sqref="L20:L33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33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2024-03-26T07:09:07Z</dcterms:modified>
</cp:coreProperties>
</file>