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27" i="1"/>
  <c r="O28" i="1"/>
  <c r="O29" i="1"/>
  <c r="O30" i="1"/>
  <c r="O19" i="1"/>
  <c r="Q20" i="1" l="1"/>
  <c r="Q21" i="1"/>
  <c r="Q22" i="1"/>
  <c r="Q23" i="1"/>
  <c r="Q24" i="1"/>
  <c r="Q25" i="1"/>
  <c r="Q26" i="1"/>
  <c r="Q27" i="1"/>
  <c r="Q28" i="1"/>
  <c r="Q29" i="1"/>
  <c r="Q30" i="1"/>
  <c r="Q19" i="1"/>
  <c r="P20" i="1"/>
  <c r="P21" i="1"/>
  <c r="P22" i="1"/>
  <c r="P23" i="1"/>
  <c r="P24" i="1"/>
  <c r="P25" i="1"/>
  <c r="P26" i="1"/>
  <c r="P27" i="1"/>
  <c r="P28" i="1"/>
  <c r="P29" i="1"/>
  <c r="P30" i="1"/>
  <c r="P19" i="1"/>
  <c r="T20" i="1"/>
  <c r="T21" i="1"/>
  <c r="T22" i="1"/>
  <c r="T23" i="1"/>
  <c r="T24" i="1"/>
  <c r="T25" i="1"/>
  <c r="T26" i="1"/>
  <c r="T27" i="1"/>
  <c r="T28" i="1"/>
  <c r="T29" i="1"/>
  <c r="T30" i="1"/>
  <c r="T19" i="1"/>
  <c r="R23" i="1" l="1"/>
  <c r="S23" i="1" s="1"/>
  <c r="R29" i="1"/>
  <c r="S29" i="1" s="1"/>
  <c r="R22" i="1"/>
  <c r="S22" i="1" s="1"/>
  <c r="R28" i="1"/>
  <c r="S28" i="1" s="1"/>
  <c r="R19" i="1"/>
  <c r="S19" i="1" s="1"/>
  <c r="R20" i="1"/>
  <c r="S20" i="1" s="1"/>
  <c r="R27" i="1"/>
  <c r="S27" i="1" s="1"/>
  <c r="R26" i="1"/>
  <c r="S26" i="1" s="1"/>
  <c r="R25" i="1"/>
  <c r="S25" i="1" s="1"/>
  <c r="R24" i="1"/>
  <c r="S24" i="1" s="1"/>
  <c r="R21" i="1"/>
  <c r="S21" i="1" s="1"/>
  <c r="R30" i="1"/>
  <c r="S30" i="1" s="1"/>
  <c r="C16" i="1"/>
</calcChain>
</file>

<file path=xl/sharedStrings.xml><?xml version="1.0" encoding="utf-8"?>
<sst xmlns="http://schemas.openxmlformats.org/spreadsheetml/2006/main" count="76" uniqueCount="51">
  <si>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</si>
  <si>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</si>
  <si>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</si>
  <si>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</si>
  <si>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</si>
  <si>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</si>
  <si>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</si>
  <si>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</si>
  <si>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</si>
  <si>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</si>
  <si>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</si>
  <si>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</si>
  <si>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</si>
  <si>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</si>
  <si>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</si>
  <si>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</si>
  <si>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</si>
  <si>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</si>
  <si>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</si>
  <si>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</si>
  <si>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</si>
  <si>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</si>
  <si>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</si>
  <si>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</si>
  <si>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</si>
  <si>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</si>
  <si>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</si>
  <si>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</si>
  <si>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</si>
  <si>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</si>
  <si>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</si>
  <si>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</si>
  <si>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</si>
  <si>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Источник № 8</t>
  </si>
  <si>
    <t>Источник № 9</t>
  </si>
  <si>
    <t>Источник № 10</t>
  </si>
  <si>
    <t>Эмпаглифлозин</t>
  </si>
  <si>
    <t>Эвоглиптин</t>
  </si>
  <si>
    <t>Ситаглиптин</t>
  </si>
  <si>
    <t>Алоглиптин</t>
  </si>
  <si>
    <t>Линаглиптин</t>
  </si>
  <si>
    <t>Дапаглифлозин</t>
  </si>
  <si>
    <t>Гликлазид</t>
  </si>
  <si>
    <t>Метформин</t>
  </si>
  <si>
    <t>Вилдаглиптин</t>
  </si>
  <si>
    <t>Система электронного заказа "ФармКомандир"  08.08.2024</t>
  </si>
  <si>
    <t>Государственный реестр предельных отпускных цен 08.08.2024</t>
  </si>
  <si>
    <t>Интернет рессурс от 08.08.2024</t>
  </si>
  <si>
    <t>Начальная (максимальная) цена договора устанавливается в размере 414110,40 руб. (четыреста четырнадцать тысяч сто десять рублей сорок копеек)</t>
  </si>
  <si>
    <t>№ 157-24</t>
  </si>
  <si>
    <t>на поставку лекарственных препаратов для лечения сахарного диабета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</si>
</sst>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S42" sqref="S42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20.7109375" style="3" customWidth="1"/>
    <col min="8" max="9" width="16.85546875" style="3" customWidth="1"/>
    <col min="10" max="14" width="16.85546875" style="3" hidden="1" customWidth="1"/>
    <col min="15" max="15" width="13.7109375" style="3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3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6" t="s">
        <v>19</v>
      </c>
    </row>
    <row r="2" spans="1:20" ht="14.45" customHeight="1" x14ac:dyDescent="0.25">
      <c r="T2" s="6" t="s">
        <v>20</v>
      </c>
    </row>
    <row r="3" spans="1:20" x14ac:dyDescent="0.25">
      <c r="G3" s="24" t="s">
        <v>50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G4" s="12"/>
      <c r="H4" s="12"/>
      <c r="I4" s="12"/>
      <c r="J4" s="12"/>
      <c r="K4" s="12"/>
      <c r="L4" s="12"/>
      <c r="M4" s="12"/>
      <c r="N4" s="12"/>
      <c r="O4" s="12"/>
      <c r="P4" s="14"/>
      <c r="Q4" s="14"/>
      <c r="R4" s="14"/>
      <c r="S4" s="14"/>
      <c r="T4" s="7" t="s">
        <v>22</v>
      </c>
    </row>
    <row r="5" spans="1:20" x14ac:dyDescent="0.25">
      <c r="G5" s="12"/>
      <c r="H5" s="12"/>
      <c r="I5" s="12"/>
      <c r="J5" s="12"/>
      <c r="K5" s="12"/>
      <c r="L5" s="12"/>
      <c r="M5" s="12"/>
      <c r="N5" s="12"/>
      <c r="O5" s="12"/>
      <c r="P5" s="14"/>
      <c r="Q5" s="14"/>
      <c r="R5" s="14"/>
      <c r="S5" s="14"/>
      <c r="T5" s="7" t="s">
        <v>21</v>
      </c>
    </row>
    <row r="6" spans="1:20" ht="14.45" customHeight="1" x14ac:dyDescent="0.25">
      <c r="G6" s="12"/>
      <c r="H6" s="12"/>
      <c r="I6" s="12"/>
      <c r="J6" s="12"/>
      <c r="K6" s="12"/>
      <c r="L6" s="12"/>
      <c r="M6" s="12"/>
      <c r="N6" s="12"/>
      <c r="O6" s="12"/>
      <c r="P6" s="14"/>
      <c r="Q6" s="14"/>
      <c r="R6" s="14"/>
      <c r="S6" s="14"/>
      <c r="T6" s="7" t="s">
        <v>49</v>
      </c>
    </row>
    <row r="7" spans="1:20" x14ac:dyDescent="0.25">
      <c r="G7" s="12"/>
      <c r="H7" s="12"/>
      <c r="I7" s="12"/>
      <c r="J7" s="12"/>
      <c r="K7" s="12"/>
      <c r="L7" s="12"/>
      <c r="M7" s="12"/>
      <c r="N7" s="12"/>
      <c r="O7" s="12"/>
      <c r="P7" s="14"/>
      <c r="Q7" s="14"/>
      <c r="R7" s="14"/>
      <c r="S7" s="14"/>
      <c r="T7" s="5" t="s">
        <v>13</v>
      </c>
    </row>
    <row r="8" spans="1:20" x14ac:dyDescent="0.25">
      <c r="T8" s="13" t="s">
        <v>16</v>
      </c>
    </row>
    <row r="9" spans="1:20" x14ac:dyDescent="0.25">
      <c r="T9" s="13" t="s">
        <v>14</v>
      </c>
    </row>
    <row r="11" spans="1:20" ht="28.9" customHeight="1" x14ac:dyDescent="0.25">
      <c r="Q11" s="25" t="s">
        <v>30</v>
      </c>
      <c r="R11" s="25"/>
      <c r="S11" s="14"/>
      <c r="T11" s="12" t="s">
        <v>31</v>
      </c>
    </row>
    <row r="13" spans="1:20" x14ac:dyDescent="0.25">
      <c r="B13" s="29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0" hidden="1" x14ac:dyDescent="0.25"/>
    <row r="16" spans="1:20" ht="87" customHeight="1" x14ac:dyDescent="0.25">
      <c r="A16" s="33" t="s">
        <v>11</v>
      </c>
      <c r="B16" s="34"/>
      <c r="C16" s="35">
        <f>SUM(T19:T30)</f>
        <v>414110.39999999997</v>
      </c>
      <c r="D16" s="34"/>
      <c r="E16" s="16" t="s">
        <v>45</v>
      </c>
      <c r="F16" s="16" t="s">
        <v>45</v>
      </c>
      <c r="G16" s="16" t="s">
        <v>45</v>
      </c>
      <c r="H16" s="15" t="s">
        <v>46</v>
      </c>
      <c r="I16" s="15" t="s">
        <v>47</v>
      </c>
      <c r="J16" s="15"/>
      <c r="K16" s="15"/>
      <c r="L16" s="15"/>
      <c r="M16" s="15"/>
      <c r="N16" s="15"/>
      <c r="O16" s="17"/>
      <c r="P16" s="18"/>
      <c r="Q16" s="18"/>
      <c r="R16" s="18"/>
      <c r="S16" s="18"/>
      <c r="T16" s="17"/>
    </row>
    <row r="17" spans="1:22" ht="30" customHeight="1" x14ac:dyDescent="0.25">
      <c r="A17" s="22" t="s">
        <v>0</v>
      </c>
      <c r="B17" s="22" t="s">
        <v>1</v>
      </c>
      <c r="C17" s="22" t="s">
        <v>2</v>
      </c>
      <c r="D17" s="22"/>
      <c r="E17" s="16" t="s">
        <v>23</v>
      </c>
      <c r="F17" s="16" t="s">
        <v>24</v>
      </c>
      <c r="G17" s="16" t="s">
        <v>25</v>
      </c>
      <c r="H17" s="17" t="s">
        <v>26</v>
      </c>
      <c r="I17" s="17" t="s">
        <v>27</v>
      </c>
      <c r="J17" s="17" t="s">
        <v>28</v>
      </c>
      <c r="K17" s="17" t="s">
        <v>29</v>
      </c>
      <c r="L17" s="17" t="s">
        <v>33</v>
      </c>
      <c r="M17" s="17" t="s">
        <v>34</v>
      </c>
      <c r="N17" s="17" t="s">
        <v>35</v>
      </c>
      <c r="O17" s="36" t="s">
        <v>12</v>
      </c>
      <c r="P17" s="22" t="s">
        <v>8</v>
      </c>
      <c r="Q17" s="22" t="s">
        <v>9</v>
      </c>
      <c r="R17" s="22" t="s">
        <v>10</v>
      </c>
      <c r="S17" s="22" t="s">
        <v>6</v>
      </c>
      <c r="T17" s="32" t="s">
        <v>7</v>
      </c>
    </row>
    <row r="18" spans="1:22" x14ac:dyDescent="0.25">
      <c r="A18" s="23"/>
      <c r="B18" s="23"/>
      <c r="C18" s="11" t="s">
        <v>3</v>
      </c>
      <c r="D18" s="11" t="s">
        <v>4</v>
      </c>
      <c r="E18" s="10" t="s">
        <v>5</v>
      </c>
      <c r="F18" s="10" t="s">
        <v>5</v>
      </c>
      <c r="G18" s="10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10" t="s">
        <v>5</v>
      </c>
      <c r="M18" s="10" t="s">
        <v>5</v>
      </c>
      <c r="N18" s="10" t="s">
        <v>5</v>
      </c>
      <c r="O18" s="37"/>
      <c r="P18" s="22"/>
      <c r="Q18" s="22"/>
      <c r="R18" s="22"/>
      <c r="S18" s="22"/>
      <c r="T18" s="32"/>
    </row>
    <row r="19" spans="1:22" x14ac:dyDescent="0.25">
      <c r="A19" s="21">
        <v>1</v>
      </c>
      <c r="B19" s="2" t="s">
        <v>36</v>
      </c>
      <c r="C19" s="19" t="s">
        <v>32</v>
      </c>
      <c r="D19" s="19">
        <v>30</v>
      </c>
      <c r="E19" s="16">
        <v>3001.22</v>
      </c>
      <c r="F19" s="16">
        <v>3027.98</v>
      </c>
      <c r="G19" s="16"/>
      <c r="H19" s="16">
        <v>3042.4670000000001</v>
      </c>
      <c r="I19" s="16"/>
      <c r="J19" s="16"/>
      <c r="K19" s="16"/>
      <c r="L19" s="16"/>
      <c r="M19" s="16"/>
      <c r="N19" s="17"/>
      <c r="O19" s="17">
        <f>ROUND(AVERAGE(E19:N19),2)</f>
        <v>3023.89</v>
      </c>
      <c r="P19" s="18">
        <f xml:space="preserve"> COUNT(E19:N19)</f>
        <v>3</v>
      </c>
      <c r="Q19" s="18">
        <f>STDEV(E19:N19)</f>
        <v>20.925605439270004</v>
      </c>
      <c r="R19" s="18">
        <f>Q19/O19*100</f>
        <v>0.69200947915664934</v>
      </c>
      <c r="S19" s="18" t="str">
        <f>IF(R19&lt;33,"ОДНОРОДНЫЕ","НЕОДНОРОДНЫЕ")</f>
        <v>ОДНОРОДНЫЕ</v>
      </c>
      <c r="T19" s="17">
        <f>D19*O19</f>
        <v>90716.7</v>
      </c>
    </row>
    <row r="20" spans="1:22" x14ac:dyDescent="0.25">
      <c r="A20" s="21">
        <v>2</v>
      </c>
      <c r="B20" s="2" t="s">
        <v>37</v>
      </c>
      <c r="C20" s="19" t="s">
        <v>32</v>
      </c>
      <c r="D20" s="19">
        <v>15</v>
      </c>
      <c r="E20" s="16">
        <v>1160.42</v>
      </c>
      <c r="F20" s="16"/>
      <c r="G20" s="16"/>
      <c r="H20" s="16">
        <v>1173.3920000000001</v>
      </c>
      <c r="I20" s="16">
        <v>1151</v>
      </c>
      <c r="J20" s="16"/>
      <c r="K20" s="16"/>
      <c r="L20" s="16"/>
      <c r="M20" s="16"/>
      <c r="N20" s="17"/>
      <c r="O20" s="20">
        <f t="shared" ref="O20:O30" si="0">ROUND(AVERAGE(E20:N20),2)</f>
        <v>1161.5999999999999</v>
      </c>
      <c r="P20" s="18">
        <f t="shared" ref="P20:P30" si="1" xml:space="preserve"> COUNT(E20:N20)</f>
        <v>3</v>
      </c>
      <c r="Q20" s="18">
        <f t="shared" ref="Q20:Q30" si="2">STDEV(E20:N20)</f>
        <v>11.242855864948217</v>
      </c>
      <c r="R20" s="18">
        <f t="shared" ref="R20:R30" si="3">Q20/O20*100</f>
        <v>0.96787671013672671</v>
      </c>
      <c r="S20" s="18" t="str">
        <f t="shared" ref="S20:S30" si="4">IF(R20&lt;33,"ОДНОРОДНЫЕ","НЕОДНОРОДНЫЕ")</f>
        <v>ОДНОРОДНЫЕ</v>
      </c>
      <c r="T20" s="17">
        <f t="shared" ref="T20:T30" si="5">D20*O20</f>
        <v>17424</v>
      </c>
    </row>
    <row r="21" spans="1:22" x14ac:dyDescent="0.25">
      <c r="A21" s="21">
        <v>3</v>
      </c>
      <c r="B21" s="2" t="s">
        <v>38</v>
      </c>
      <c r="C21" s="19" t="s">
        <v>32</v>
      </c>
      <c r="D21" s="19">
        <v>20</v>
      </c>
      <c r="E21" s="16">
        <v>825.77</v>
      </c>
      <c r="F21" s="16">
        <v>838.33</v>
      </c>
      <c r="G21" s="16">
        <v>892.53</v>
      </c>
      <c r="H21" s="16"/>
      <c r="I21" s="16"/>
      <c r="J21" s="16"/>
      <c r="K21" s="16"/>
      <c r="L21" s="16"/>
      <c r="M21" s="16"/>
      <c r="N21" s="17"/>
      <c r="O21" s="20">
        <f t="shared" si="0"/>
        <v>852.21</v>
      </c>
      <c r="P21" s="18">
        <f t="shared" si="1"/>
        <v>3</v>
      </c>
      <c r="Q21" s="18">
        <f t="shared" si="2"/>
        <v>35.478376513025488</v>
      </c>
      <c r="R21" s="18">
        <f t="shared" si="3"/>
        <v>4.1631025818783503</v>
      </c>
      <c r="S21" s="18" t="str">
        <f t="shared" si="4"/>
        <v>ОДНОРОДНЫЕ</v>
      </c>
      <c r="T21" s="17">
        <f t="shared" si="5"/>
        <v>17044.2</v>
      </c>
      <c r="V21" s="8"/>
    </row>
    <row r="22" spans="1:22" x14ac:dyDescent="0.25">
      <c r="A22" s="21">
        <v>4</v>
      </c>
      <c r="B22" s="1" t="s">
        <v>39</v>
      </c>
      <c r="C22" s="19" t="s">
        <v>32</v>
      </c>
      <c r="D22" s="19">
        <v>20</v>
      </c>
      <c r="E22" s="16">
        <v>1359.55</v>
      </c>
      <c r="F22" s="16">
        <v>1359.55</v>
      </c>
      <c r="G22" s="16"/>
      <c r="H22" s="16">
        <v>1408.78</v>
      </c>
      <c r="I22" s="16"/>
      <c r="J22" s="16"/>
      <c r="K22" s="16"/>
      <c r="L22" s="16"/>
      <c r="M22" s="16"/>
      <c r="N22" s="17"/>
      <c r="O22" s="20">
        <f t="shared" si="0"/>
        <v>1375.96</v>
      </c>
      <c r="P22" s="18">
        <f t="shared" si="1"/>
        <v>3</v>
      </c>
      <c r="Q22" s="18">
        <f t="shared" si="2"/>
        <v>28.422953752205288</v>
      </c>
      <c r="R22" s="18">
        <f t="shared" si="3"/>
        <v>2.0656816878546822</v>
      </c>
      <c r="S22" s="18" t="str">
        <f t="shared" si="4"/>
        <v>ОДНОРОДНЫЕ</v>
      </c>
      <c r="T22" s="17">
        <f t="shared" si="5"/>
        <v>27519.200000000001</v>
      </c>
    </row>
    <row r="23" spans="1:22" x14ac:dyDescent="0.25">
      <c r="A23" s="21">
        <v>5</v>
      </c>
      <c r="B23" s="2" t="s">
        <v>40</v>
      </c>
      <c r="C23" s="19" t="s">
        <v>32</v>
      </c>
      <c r="D23" s="19">
        <v>20</v>
      </c>
      <c r="E23" s="16">
        <v>1840.68</v>
      </c>
      <c r="F23" s="16">
        <v>1857.13</v>
      </c>
      <c r="G23" s="16"/>
      <c r="H23" s="16">
        <v>1865.943</v>
      </c>
      <c r="I23" s="16"/>
      <c r="J23" s="16"/>
      <c r="K23" s="16"/>
      <c r="L23" s="16"/>
      <c r="M23" s="16"/>
      <c r="N23" s="16"/>
      <c r="O23" s="20">
        <f t="shared" si="0"/>
        <v>1854.58</v>
      </c>
      <c r="P23" s="18">
        <f t="shared" si="1"/>
        <v>3</v>
      </c>
      <c r="Q23" s="18">
        <f t="shared" si="2"/>
        <v>12.822445411594956</v>
      </c>
      <c r="R23" s="18">
        <f t="shared" si="3"/>
        <v>0.69139349133469341</v>
      </c>
      <c r="S23" s="18" t="str">
        <f t="shared" si="4"/>
        <v>ОДНОРОДНЫЕ</v>
      </c>
      <c r="T23" s="17">
        <f t="shared" si="5"/>
        <v>37091.599999999999</v>
      </c>
    </row>
    <row r="24" spans="1:22" x14ac:dyDescent="0.25">
      <c r="A24" s="21">
        <v>6</v>
      </c>
      <c r="B24" s="2" t="s">
        <v>41</v>
      </c>
      <c r="C24" s="19" t="s">
        <v>32</v>
      </c>
      <c r="D24" s="19">
        <v>40</v>
      </c>
      <c r="E24" s="16">
        <v>2582.08</v>
      </c>
      <c r="F24" s="16">
        <v>2694.2</v>
      </c>
      <c r="G24" s="16"/>
      <c r="H24" s="16">
        <v>2694.2159999999999</v>
      </c>
      <c r="I24" s="16"/>
      <c r="J24" s="16"/>
      <c r="K24" s="16"/>
      <c r="L24" s="16"/>
      <c r="M24" s="16"/>
      <c r="N24" s="17"/>
      <c r="O24" s="20">
        <f t="shared" si="0"/>
        <v>2656.83</v>
      </c>
      <c r="P24" s="18">
        <f t="shared" si="1"/>
        <v>3</v>
      </c>
      <c r="Q24" s="18">
        <f t="shared" si="2"/>
        <v>64.737131478001047</v>
      </c>
      <c r="R24" s="18">
        <f t="shared" si="3"/>
        <v>2.4366305513714108</v>
      </c>
      <c r="S24" s="18" t="str">
        <f t="shared" si="4"/>
        <v>ОДНОРОДНЫЕ</v>
      </c>
      <c r="T24" s="17">
        <f t="shared" si="5"/>
        <v>106273.2</v>
      </c>
    </row>
    <row r="25" spans="1:22" x14ac:dyDescent="0.25">
      <c r="A25" s="21">
        <v>7</v>
      </c>
      <c r="B25" s="2" t="s">
        <v>42</v>
      </c>
      <c r="C25" s="19" t="s">
        <v>32</v>
      </c>
      <c r="D25" s="19">
        <v>150</v>
      </c>
      <c r="E25" s="16">
        <v>183.28</v>
      </c>
      <c r="F25" s="16">
        <v>190.88</v>
      </c>
      <c r="G25" s="16">
        <v>193.27</v>
      </c>
      <c r="H25" s="16"/>
      <c r="I25" s="16"/>
      <c r="J25" s="16"/>
      <c r="K25" s="16"/>
      <c r="L25" s="16"/>
      <c r="M25" s="16"/>
      <c r="N25" s="17"/>
      <c r="O25" s="20">
        <f t="shared" si="0"/>
        <v>189.14</v>
      </c>
      <c r="P25" s="18">
        <f t="shared" si="1"/>
        <v>3</v>
      </c>
      <c r="Q25" s="18">
        <f t="shared" si="2"/>
        <v>5.2165154397675622</v>
      </c>
      <c r="R25" s="18">
        <f t="shared" si="3"/>
        <v>2.7580181028696007</v>
      </c>
      <c r="S25" s="18" t="str">
        <f t="shared" si="4"/>
        <v>ОДНОРОДНЫЕ</v>
      </c>
      <c r="T25" s="17">
        <f t="shared" si="5"/>
        <v>28370.999999999996</v>
      </c>
    </row>
    <row r="26" spans="1:22" x14ac:dyDescent="0.25">
      <c r="A26" s="21">
        <v>8</v>
      </c>
      <c r="B26" s="2" t="s">
        <v>43</v>
      </c>
      <c r="C26" s="19" t="s">
        <v>32</v>
      </c>
      <c r="D26" s="19">
        <v>30</v>
      </c>
      <c r="E26" s="16">
        <v>465.99</v>
      </c>
      <c r="F26" s="16">
        <v>468.29</v>
      </c>
      <c r="G26" s="16"/>
      <c r="H26" s="16">
        <v>507.59300000000002</v>
      </c>
      <c r="I26" s="16"/>
      <c r="J26" s="16"/>
      <c r="K26" s="16"/>
      <c r="L26" s="16"/>
      <c r="M26" s="16"/>
      <c r="N26" s="17"/>
      <c r="O26" s="20">
        <f t="shared" si="0"/>
        <v>480.62</v>
      </c>
      <c r="P26" s="18">
        <f t="shared" si="1"/>
        <v>3</v>
      </c>
      <c r="Q26" s="18">
        <f t="shared" si="2"/>
        <v>23.383845627555221</v>
      </c>
      <c r="R26" s="18">
        <f t="shared" si="3"/>
        <v>4.8653500952010358</v>
      </c>
      <c r="S26" s="18" t="str">
        <f t="shared" si="4"/>
        <v>ОДНОРОДНЫЕ</v>
      </c>
      <c r="T26" s="17">
        <f t="shared" si="5"/>
        <v>14418.6</v>
      </c>
    </row>
    <row r="27" spans="1:22" x14ac:dyDescent="0.25">
      <c r="A27" s="21">
        <v>9</v>
      </c>
      <c r="B27" s="2" t="s">
        <v>43</v>
      </c>
      <c r="C27" s="19" t="s">
        <v>32</v>
      </c>
      <c r="D27" s="19">
        <v>40</v>
      </c>
      <c r="E27" s="16">
        <v>104.17</v>
      </c>
      <c r="F27" s="16">
        <v>114.66</v>
      </c>
      <c r="G27" s="16">
        <v>119.98</v>
      </c>
      <c r="H27" s="16"/>
      <c r="I27" s="16"/>
      <c r="J27" s="16"/>
      <c r="K27" s="16"/>
      <c r="L27" s="16"/>
      <c r="M27" s="16"/>
      <c r="N27" s="17"/>
      <c r="O27" s="20">
        <f t="shared" si="0"/>
        <v>112.94</v>
      </c>
      <c r="P27" s="18">
        <f t="shared" si="1"/>
        <v>3</v>
      </c>
      <c r="Q27" s="18">
        <f t="shared" si="2"/>
        <v>8.0446524681513338</v>
      </c>
      <c r="R27" s="18">
        <f t="shared" si="3"/>
        <v>7.1229435701711834</v>
      </c>
      <c r="S27" s="18" t="str">
        <f t="shared" si="4"/>
        <v>ОДНОРОДНЫЕ</v>
      </c>
      <c r="T27" s="17">
        <f t="shared" si="5"/>
        <v>4517.6000000000004</v>
      </c>
    </row>
    <row r="28" spans="1:22" x14ac:dyDescent="0.25">
      <c r="A28" s="21">
        <v>10</v>
      </c>
      <c r="B28" s="2" t="s">
        <v>43</v>
      </c>
      <c r="C28" s="19" t="s">
        <v>32</v>
      </c>
      <c r="D28" s="19">
        <v>30</v>
      </c>
      <c r="E28" s="16">
        <v>135.85</v>
      </c>
      <c r="F28" s="16">
        <v>137.35</v>
      </c>
      <c r="G28" s="16">
        <v>138.6</v>
      </c>
      <c r="H28" s="16"/>
      <c r="I28" s="16"/>
      <c r="J28" s="16"/>
      <c r="K28" s="16"/>
      <c r="L28" s="16"/>
      <c r="M28" s="16"/>
      <c r="N28" s="17"/>
      <c r="O28" s="20">
        <f t="shared" si="0"/>
        <v>137.27000000000001</v>
      </c>
      <c r="P28" s="18">
        <f t="shared" si="1"/>
        <v>3</v>
      </c>
      <c r="Q28" s="18">
        <f t="shared" si="2"/>
        <v>1.3768926368215255</v>
      </c>
      <c r="R28" s="18">
        <f t="shared" si="3"/>
        <v>1.0030542994256031</v>
      </c>
      <c r="S28" s="18" t="str">
        <f t="shared" si="4"/>
        <v>ОДНОРОДНЫЕ</v>
      </c>
      <c r="T28" s="17">
        <f t="shared" si="5"/>
        <v>4118.1000000000004</v>
      </c>
    </row>
    <row r="29" spans="1:22" x14ac:dyDescent="0.25">
      <c r="A29" s="21">
        <v>11</v>
      </c>
      <c r="B29" s="2" t="s">
        <v>43</v>
      </c>
      <c r="C29" s="19" t="s">
        <v>32</v>
      </c>
      <c r="D29" s="19">
        <v>150</v>
      </c>
      <c r="E29" s="16">
        <v>172.76</v>
      </c>
      <c r="F29" s="16">
        <v>188.03</v>
      </c>
      <c r="G29" s="16">
        <v>190.01</v>
      </c>
      <c r="H29" s="16"/>
      <c r="I29" s="16"/>
      <c r="J29" s="16"/>
      <c r="K29" s="16"/>
      <c r="L29" s="16"/>
      <c r="M29" s="16"/>
      <c r="N29" s="17"/>
      <c r="O29" s="20">
        <f t="shared" si="0"/>
        <v>183.6</v>
      </c>
      <c r="P29" s="18">
        <f t="shared" si="1"/>
        <v>3</v>
      </c>
      <c r="Q29" s="18">
        <f t="shared" si="2"/>
        <v>9.4397722430151916</v>
      </c>
      <c r="R29" s="18">
        <f t="shared" si="3"/>
        <v>5.1414881497904092</v>
      </c>
      <c r="S29" s="18" t="str">
        <f t="shared" si="4"/>
        <v>ОДНОРОДНЫЕ</v>
      </c>
      <c r="T29" s="17">
        <f t="shared" si="5"/>
        <v>27540</v>
      </c>
    </row>
    <row r="30" spans="1:22" x14ac:dyDescent="0.25">
      <c r="A30" s="21">
        <v>12</v>
      </c>
      <c r="B30" s="2" t="s">
        <v>44</v>
      </c>
      <c r="C30" s="19" t="s">
        <v>32</v>
      </c>
      <c r="D30" s="19">
        <v>60</v>
      </c>
      <c r="E30" s="16">
        <v>629.09</v>
      </c>
      <c r="F30" s="16">
        <v>659.42</v>
      </c>
      <c r="G30" s="16">
        <v>665.29</v>
      </c>
      <c r="H30" s="16"/>
      <c r="I30" s="16"/>
      <c r="J30" s="16"/>
      <c r="K30" s="16"/>
      <c r="L30" s="16"/>
      <c r="M30" s="16"/>
      <c r="N30" s="17"/>
      <c r="O30" s="20">
        <f t="shared" si="0"/>
        <v>651.27</v>
      </c>
      <c r="P30" s="18">
        <f t="shared" si="1"/>
        <v>3</v>
      </c>
      <c r="Q30" s="18">
        <f t="shared" si="2"/>
        <v>19.428526277958699</v>
      </c>
      <c r="R30" s="18">
        <f t="shared" si="3"/>
        <v>2.9831753770262255</v>
      </c>
      <c r="S30" s="18" t="str">
        <f t="shared" si="4"/>
        <v>ОДНОРОДНЫЕ</v>
      </c>
      <c r="T30" s="17">
        <f t="shared" si="5"/>
        <v>39076.199999999997</v>
      </c>
    </row>
    <row r="31" spans="1:22" x14ac:dyDescent="0.25">
      <c r="E31" s="9"/>
      <c r="F31" s="9"/>
      <c r="G31" s="9"/>
      <c r="U31" s="8"/>
      <c r="V31" s="3"/>
    </row>
    <row r="32" spans="1:22" x14ac:dyDescent="0.25">
      <c r="A32" s="30" t="s">
        <v>18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2" x14ac:dyDescent="0.25">
      <c r="A33" s="31" t="s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2" ht="1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2" s="14" customFormat="1" x14ac:dyDescent="0.25">
      <c r="A35" s="26" t="s">
        <v>48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4"/>
      <c r="V35" s="4"/>
    </row>
    <row r="36" spans="1:22" x14ac:dyDescent="0.25">
      <c r="S36" s="8"/>
    </row>
  </sheetData>
  <mergeCells count="18"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:S30">
    <cfRule type="containsText" dxfId="5" priority="82" operator="containsText" text="НЕ">
      <formula>NOT(ISERROR(SEARCH("НЕ",S19)))</formula>
    </cfRule>
    <cfRule type="containsText" dxfId="4" priority="83" operator="containsText" text="ОДНОРОДНЫЕ">
      <formula>NOT(ISERROR(SEARCH("ОДНОРОДНЫЕ",S19)))</formula>
    </cfRule>
    <cfRule type="containsText" dxfId="3" priority="84" operator="containsText" text="НЕОДНОРОДНЫЕ">
      <formula>NOT(ISERROR(SEARCH("НЕОДНОРОДНЫЕ",S19)))</formula>
    </cfRule>
  </conditionalFormatting>
  <conditionalFormatting sqref="S19:S30">
    <cfRule type="containsText" dxfId="2" priority="79" operator="containsText" text="НЕОДНОРОДНЫЕ">
      <formula>NOT(ISERROR(SEARCH("НЕОДНОРОДНЫЕ",S19)))</formula>
    </cfRule>
    <cfRule type="containsText" dxfId="1" priority="80" operator="containsText" text="ОДНОРОДНЫЕ">
      <formula>NOT(ISERROR(SEARCH("ОДНОРОДНЫЕ",S19)))</formula>
    </cfRule>
    <cfRule type="containsText" dxfId="0" priority="81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2024-08-21T09:49:18Z</dcterms:modified>
</cp:coreProperties>
</file>