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0" i="1" l="1"/>
  <c r="H21" i="1" l="1"/>
  <c r="H22" i="1"/>
  <c r="H23" i="1"/>
  <c r="H24" i="1"/>
  <c r="H25" i="1"/>
  <c r="H26" i="1"/>
  <c r="H27" i="1"/>
  <c r="H28" i="1"/>
  <c r="H29" i="1"/>
  <c r="H20" i="1"/>
  <c r="F30" i="1" l="1"/>
  <c r="E30" i="1"/>
  <c r="J22" i="1" l="1"/>
  <c r="I22" i="1"/>
  <c r="M22" i="1"/>
  <c r="J21" i="1"/>
  <c r="I21" i="1"/>
  <c r="M21" i="1"/>
  <c r="J20" i="1"/>
  <c r="I20" i="1"/>
  <c r="M20" i="1"/>
  <c r="J25" i="1"/>
  <c r="I25" i="1"/>
  <c r="M25" i="1"/>
  <c r="J24" i="1"/>
  <c r="I24" i="1"/>
  <c r="M24" i="1"/>
  <c r="J23" i="1"/>
  <c r="I23" i="1"/>
  <c r="M23" i="1"/>
  <c r="K21" i="1" l="1"/>
  <c r="L21" i="1" s="1"/>
  <c r="K25" i="1"/>
  <c r="L25" i="1" s="1"/>
  <c r="K24" i="1"/>
  <c r="L24" i="1" s="1"/>
  <c r="K23" i="1"/>
  <c r="L23" i="1" s="1"/>
  <c r="K22" i="1"/>
  <c r="L22" i="1" s="1"/>
  <c r="K20" i="1"/>
  <c r="L20" i="1" s="1"/>
  <c r="M28" i="1" l="1"/>
  <c r="I28" i="1"/>
  <c r="J28" i="1"/>
  <c r="M29" i="1"/>
  <c r="I29" i="1"/>
  <c r="J29" i="1"/>
  <c r="K29" i="1" s="1"/>
  <c r="L29" i="1" s="1"/>
  <c r="K28" i="1" l="1"/>
  <c r="L28" i="1" s="1"/>
  <c r="I26" i="1"/>
  <c r="J26" i="1"/>
  <c r="M27" i="1"/>
  <c r="I27" i="1"/>
  <c r="J27" i="1"/>
  <c r="K27" i="1" l="1"/>
  <c r="L27" i="1" s="1"/>
  <c r="K26" i="1"/>
  <c r="L26" i="1" s="1"/>
  <c r="M26" i="1"/>
  <c r="M30" i="1" l="1"/>
  <c r="C17" i="1" s="1"/>
</calcChain>
</file>

<file path=xl/sharedStrings.xml><?xml version="1.0" encoding="utf-8"?>
<sst xmlns="http://schemas.openxmlformats.org/spreadsheetml/2006/main" count="56" uniqueCount="41">
  <si>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</si>
  <si>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</si>
  <si>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</si>
  <si>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</si>
  <si>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</si>
  <si>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</si>
  <si>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</si>
  <si>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</si>
  <si>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</si>
  <si>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</si>
  <si>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</si>
  <si>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</si>
  <si>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</si>
  <si>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</si>
  <si>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</si>
  <si>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</si>
  <si>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</si>
  <si>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</si>
  <si>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</si>
  <si>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</si>
  <si>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</si>
  <si>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</si>
  <si>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</si>
  <si>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</si>
  <si>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</si>
  <si>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</si>
  <si>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</si>
  <si>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</si>
  <si>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шт</t>
  </si>
  <si>
    <t>№ 156-24</t>
  </si>
  <si>
    <t xml:space="preserve">на поставку медицинских изделий для стерилизации </t>
  </si>
  <si>
    <t>Индикатор для контроля стерилизации</t>
  </si>
  <si>
    <t>Пакеты для стерилизации</t>
  </si>
  <si>
    <t>Журнал</t>
  </si>
  <si>
    <t>Фиксатор с индикатором контроля стерилизации</t>
  </si>
  <si>
    <t>Лотки для стерилизации</t>
  </si>
  <si>
    <t>уп</t>
  </si>
  <si>
    <t>КП вх. № 1527 от 08.07.2024</t>
  </si>
  <si>
    <t>КП вх. № 1528 от 08.07.2024</t>
  </si>
  <si>
    <t>КП вх. № 1529 от 08.07.2024</t>
  </si>
  <si>
    <t>Начальная (максимальная) цена договора устанавливается в размере 142563,70 руб. (сто сорок две тысячи пятьсот шестьдесят три рубля семьдесят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</si>
</sst>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5" zoomScaleNormal="85" zoomScalePageLayoutView="70" workbookViewId="0">
      <selection activeCell="O28" sqref="O28:O3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5703125" style="14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7109375" style="14" bestFit="1" customWidth="1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50" t="s">
        <v>30</v>
      </c>
      <c r="F3" s="50"/>
      <c r="G3" s="50"/>
      <c r="H3" s="50"/>
      <c r="I3" s="50"/>
      <c r="J3" s="50"/>
      <c r="K3" s="50"/>
      <c r="L3" s="50"/>
      <c r="M3" s="50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29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9"/>
      <c r="J12" s="38" t="s">
        <v>16</v>
      </c>
      <c r="K12" s="38"/>
      <c r="M12" s="1" t="s">
        <v>14</v>
      </c>
    </row>
    <row r="14" spans="2:13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7" ht="54.6" customHeight="1" x14ac:dyDescent="0.25">
      <c r="A17" s="42" t="s">
        <v>27</v>
      </c>
      <c r="B17" s="43"/>
      <c r="C17" s="44">
        <f>M30</f>
        <v>142563.70000000001</v>
      </c>
      <c r="D17" s="45"/>
      <c r="E17" s="34" t="s">
        <v>37</v>
      </c>
      <c r="F17" s="34" t="s">
        <v>38</v>
      </c>
      <c r="G17" s="34" t="s">
        <v>39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48" t="s">
        <v>0</v>
      </c>
      <c r="B18" s="48" t="s">
        <v>1</v>
      </c>
      <c r="C18" s="48" t="s">
        <v>2</v>
      </c>
      <c r="D18" s="48"/>
      <c r="E18" s="15" t="s">
        <v>24</v>
      </c>
      <c r="F18" s="15" t="s">
        <v>25</v>
      </c>
      <c r="G18" s="15" t="s">
        <v>26</v>
      </c>
      <c r="H18" s="46" t="s">
        <v>11</v>
      </c>
      <c r="I18" s="48" t="s">
        <v>8</v>
      </c>
      <c r="J18" s="48" t="s">
        <v>9</v>
      </c>
      <c r="K18" s="48" t="s">
        <v>10</v>
      </c>
      <c r="L18" s="48" t="s">
        <v>6</v>
      </c>
      <c r="M18" s="41" t="s">
        <v>7</v>
      </c>
    </row>
    <row r="19" spans="1:17" x14ac:dyDescent="0.25">
      <c r="A19" s="49"/>
      <c r="B19" s="49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7"/>
      <c r="I19" s="48"/>
      <c r="J19" s="48"/>
      <c r="K19" s="48"/>
      <c r="L19" s="48"/>
      <c r="M19" s="41"/>
    </row>
    <row r="20" spans="1:17" s="26" customFormat="1" x14ac:dyDescent="0.25">
      <c r="A20" s="4">
        <v>1</v>
      </c>
      <c r="B20" s="52" t="s">
        <v>31</v>
      </c>
      <c r="C20" s="51" t="s">
        <v>36</v>
      </c>
      <c r="D20" s="54">
        <v>35</v>
      </c>
      <c r="E20" s="20">
        <v>648</v>
      </c>
      <c r="F20" s="22">
        <v>680</v>
      </c>
      <c r="G20" s="27">
        <v>720.1</v>
      </c>
      <c r="H20" s="31">
        <f>ROUND(AVERAGE(E20:G20),2)</f>
        <v>682.7</v>
      </c>
      <c r="I20" s="28">
        <f t="shared" ref="I20:I22" si="0" xml:space="preserve"> COUNT(E20:G20)</f>
        <v>3</v>
      </c>
      <c r="J20" s="28">
        <f t="shared" ref="J20:J22" si="1">STDEV(E20:G20)</f>
        <v>36.125752587316448</v>
      </c>
      <c r="K20" s="28">
        <f t="shared" ref="K20:K22" si="2">J20/H20*100</f>
        <v>5.2915999102558144</v>
      </c>
      <c r="L20" s="28" t="str">
        <f t="shared" ref="L20:L22" si="3">IF(K20&lt;33,"ОДНОРОДНЫЕ","НЕОДНОРОДНЫЕ")</f>
        <v>ОДНОРОДНЫЕ</v>
      </c>
      <c r="M20" s="27">
        <f t="shared" ref="M20:M22" si="4">D20*H20</f>
        <v>23894.5</v>
      </c>
      <c r="O20" s="24"/>
      <c r="P20" s="25"/>
      <c r="Q20" s="24"/>
    </row>
    <row r="21" spans="1:17" s="26" customFormat="1" x14ac:dyDescent="0.25">
      <c r="A21" s="4">
        <v>2</v>
      </c>
      <c r="B21" s="52" t="s">
        <v>31</v>
      </c>
      <c r="C21" s="51" t="s">
        <v>36</v>
      </c>
      <c r="D21" s="54">
        <v>35</v>
      </c>
      <c r="E21" s="20">
        <v>648</v>
      </c>
      <c r="F21" s="22">
        <v>680</v>
      </c>
      <c r="G21" s="27">
        <v>725</v>
      </c>
      <c r="H21" s="31">
        <f t="shared" ref="H21:H29" si="5">ROUND(AVERAGE(E21:G21),2)</f>
        <v>684.33</v>
      </c>
      <c r="I21" s="28">
        <f t="shared" si="0"/>
        <v>3</v>
      </c>
      <c r="J21" s="28">
        <f t="shared" si="1"/>
        <v>38.682468035704922</v>
      </c>
      <c r="K21" s="28">
        <f t="shared" si="2"/>
        <v>5.652604450441296</v>
      </c>
      <c r="L21" s="28" t="str">
        <f t="shared" si="3"/>
        <v>ОДНОРОДНЫЕ</v>
      </c>
      <c r="M21" s="27">
        <f t="shared" si="4"/>
        <v>23951.550000000003</v>
      </c>
      <c r="O21" s="24"/>
      <c r="P21" s="25"/>
      <c r="Q21" s="24"/>
    </row>
    <row r="22" spans="1:17" s="26" customFormat="1" x14ac:dyDescent="0.25">
      <c r="A22" s="4">
        <v>3</v>
      </c>
      <c r="B22" s="52" t="s">
        <v>31</v>
      </c>
      <c r="C22" s="51" t="s">
        <v>36</v>
      </c>
      <c r="D22" s="54">
        <v>5</v>
      </c>
      <c r="E22" s="20">
        <v>648</v>
      </c>
      <c r="F22" s="22">
        <v>680</v>
      </c>
      <c r="G22" s="27">
        <v>725</v>
      </c>
      <c r="H22" s="31">
        <f t="shared" si="5"/>
        <v>684.33</v>
      </c>
      <c r="I22" s="28">
        <f t="shared" si="0"/>
        <v>3</v>
      </c>
      <c r="J22" s="28">
        <f t="shared" si="1"/>
        <v>38.682468035704922</v>
      </c>
      <c r="K22" s="28">
        <f t="shared" si="2"/>
        <v>5.652604450441296</v>
      </c>
      <c r="L22" s="28" t="str">
        <f t="shared" si="3"/>
        <v>ОДНОРОДНЫЕ</v>
      </c>
      <c r="M22" s="27">
        <f t="shared" si="4"/>
        <v>3421.65</v>
      </c>
      <c r="O22" s="24"/>
      <c r="P22" s="25"/>
      <c r="Q22" s="24"/>
    </row>
    <row r="23" spans="1:17" s="26" customFormat="1" x14ac:dyDescent="0.25">
      <c r="A23" s="4">
        <v>4</v>
      </c>
      <c r="B23" s="52" t="s">
        <v>32</v>
      </c>
      <c r="C23" s="51" t="s">
        <v>36</v>
      </c>
      <c r="D23" s="54">
        <v>30</v>
      </c>
      <c r="E23" s="20">
        <v>528</v>
      </c>
      <c r="F23" s="22">
        <v>554</v>
      </c>
      <c r="G23" s="27">
        <v>585</v>
      </c>
      <c r="H23" s="31">
        <f t="shared" si="5"/>
        <v>555.66999999999996</v>
      </c>
      <c r="I23" s="28">
        <f t="shared" ref="I23:I25" si="6" xml:space="preserve"> COUNT(E23:G23)</f>
        <v>3</v>
      </c>
      <c r="J23" s="28">
        <f t="shared" ref="J23:J25" si="7">STDEV(E23:G23)</f>
        <v>28.536526301099322</v>
      </c>
      <c r="K23" s="28">
        <f t="shared" ref="K23:K25" si="8">J23/H23*100</f>
        <v>5.1355168177334249</v>
      </c>
      <c r="L23" s="28" t="str">
        <f t="shared" ref="L23:L25" si="9">IF(K23&lt;33,"ОДНОРОДНЫЕ","НЕОДНОРОДНЫЕ")</f>
        <v>ОДНОРОДНЫЕ</v>
      </c>
      <c r="M23" s="27">
        <f t="shared" ref="M23:M25" si="10">D23*H23</f>
        <v>16670.099999999999</v>
      </c>
      <c r="O23" s="24"/>
      <c r="P23" s="25"/>
      <c r="Q23" s="24"/>
    </row>
    <row r="24" spans="1:17" s="26" customFormat="1" x14ac:dyDescent="0.25">
      <c r="A24" s="4">
        <v>5</v>
      </c>
      <c r="B24" s="52" t="s">
        <v>32</v>
      </c>
      <c r="C24" s="51" t="s">
        <v>36</v>
      </c>
      <c r="D24" s="54">
        <v>10</v>
      </c>
      <c r="E24" s="20">
        <v>528</v>
      </c>
      <c r="F24" s="22">
        <v>554</v>
      </c>
      <c r="G24" s="27">
        <v>585</v>
      </c>
      <c r="H24" s="31">
        <f t="shared" si="5"/>
        <v>555.66999999999996</v>
      </c>
      <c r="I24" s="28">
        <f t="shared" si="6"/>
        <v>3</v>
      </c>
      <c r="J24" s="28">
        <f t="shared" si="7"/>
        <v>28.536526301099322</v>
      </c>
      <c r="K24" s="28">
        <f t="shared" si="8"/>
        <v>5.1355168177334249</v>
      </c>
      <c r="L24" s="28" t="str">
        <f t="shared" si="9"/>
        <v>ОДНОРОДНЫЕ</v>
      </c>
      <c r="M24" s="27">
        <f t="shared" si="10"/>
        <v>5556.7</v>
      </c>
      <c r="O24" s="24"/>
      <c r="P24" s="25"/>
      <c r="Q24" s="24"/>
    </row>
    <row r="25" spans="1:17" s="26" customFormat="1" x14ac:dyDescent="0.25">
      <c r="A25" s="4">
        <v>6</v>
      </c>
      <c r="B25" s="52" t="s">
        <v>32</v>
      </c>
      <c r="C25" s="51" t="s">
        <v>36</v>
      </c>
      <c r="D25" s="54">
        <v>10</v>
      </c>
      <c r="E25" s="20">
        <v>1020</v>
      </c>
      <c r="F25" s="22">
        <v>1071</v>
      </c>
      <c r="G25" s="27">
        <v>1140</v>
      </c>
      <c r="H25" s="31">
        <f t="shared" si="5"/>
        <v>1077</v>
      </c>
      <c r="I25" s="28">
        <f t="shared" si="6"/>
        <v>3</v>
      </c>
      <c r="J25" s="28">
        <f t="shared" si="7"/>
        <v>60.224579699654193</v>
      </c>
      <c r="K25" s="28">
        <f t="shared" si="8"/>
        <v>5.5918829804692844</v>
      </c>
      <c r="L25" s="28" t="str">
        <f t="shared" si="9"/>
        <v>ОДНОРОДНЫЕ</v>
      </c>
      <c r="M25" s="27">
        <f t="shared" si="10"/>
        <v>10770</v>
      </c>
      <c r="O25" s="24"/>
      <c r="P25" s="25"/>
      <c r="Q25" s="24"/>
    </row>
    <row r="26" spans="1:17" s="26" customFormat="1" x14ac:dyDescent="0.25">
      <c r="A26" s="4">
        <v>7</v>
      </c>
      <c r="B26" s="52" t="s">
        <v>33</v>
      </c>
      <c r="C26" s="51" t="s">
        <v>28</v>
      </c>
      <c r="D26" s="54">
        <v>250</v>
      </c>
      <c r="E26" s="20">
        <v>150</v>
      </c>
      <c r="F26" s="22">
        <v>157.5</v>
      </c>
      <c r="G26" s="27">
        <v>170</v>
      </c>
      <c r="H26" s="31">
        <f t="shared" si="5"/>
        <v>159.16999999999999</v>
      </c>
      <c r="I26" s="28">
        <f t="shared" ref="I26:I29" si="11" xml:space="preserve"> COUNT(E26:G26)</f>
        <v>3</v>
      </c>
      <c r="J26" s="28">
        <f t="shared" ref="J26:J29" si="12">STDEV(E26:G26)</f>
        <v>10.103629710818451</v>
      </c>
      <c r="K26" s="28">
        <f t="shared" ref="K26:K29" si="13">J26/H26*100</f>
        <v>6.347697248739367</v>
      </c>
      <c r="L26" s="28" t="str">
        <f t="shared" ref="L26:L29" si="14">IF(K26&lt;33,"ОДНОРОДНЫЕ","НЕОДНОРОДНЫЕ")</f>
        <v>ОДНОРОДНЫЕ</v>
      </c>
      <c r="M26" s="27">
        <f t="shared" ref="M26:M29" si="15">D26*H26</f>
        <v>39792.5</v>
      </c>
      <c r="O26" s="24"/>
      <c r="P26" s="24"/>
      <c r="Q26" s="24"/>
    </row>
    <row r="27" spans="1:17" s="26" customFormat="1" x14ac:dyDescent="0.25">
      <c r="A27" s="4">
        <v>8</v>
      </c>
      <c r="B27" s="52" t="s">
        <v>32</v>
      </c>
      <c r="C27" s="51" t="s">
        <v>36</v>
      </c>
      <c r="D27" s="54">
        <v>10</v>
      </c>
      <c r="E27" s="20">
        <v>648</v>
      </c>
      <c r="F27" s="22">
        <v>680</v>
      </c>
      <c r="G27" s="27">
        <v>720</v>
      </c>
      <c r="H27" s="31">
        <f t="shared" si="5"/>
        <v>682.67</v>
      </c>
      <c r="I27" s="28">
        <f t="shared" si="11"/>
        <v>3</v>
      </c>
      <c r="J27" s="28">
        <f t="shared" si="12"/>
        <v>36.073998022583154</v>
      </c>
      <c r="K27" s="28">
        <f t="shared" si="13"/>
        <v>5.2842512520812628</v>
      </c>
      <c r="L27" s="28" t="str">
        <f t="shared" si="14"/>
        <v>ОДНОРОДНЫЕ</v>
      </c>
      <c r="M27" s="27">
        <f t="shared" si="15"/>
        <v>6826.7</v>
      </c>
      <c r="O27" s="24"/>
      <c r="P27" s="25"/>
      <c r="Q27" s="24"/>
    </row>
    <row r="28" spans="1:17" s="26" customFormat="1" ht="30" x14ac:dyDescent="0.25">
      <c r="A28" s="4">
        <v>9</v>
      </c>
      <c r="B28" s="53" t="s">
        <v>34</v>
      </c>
      <c r="C28" s="33" t="s">
        <v>28</v>
      </c>
      <c r="D28" s="21">
        <v>100</v>
      </c>
      <c r="E28" s="20">
        <v>66</v>
      </c>
      <c r="F28" s="22">
        <v>69</v>
      </c>
      <c r="G28" s="27">
        <v>75</v>
      </c>
      <c r="H28" s="31">
        <f t="shared" si="5"/>
        <v>70</v>
      </c>
      <c r="I28" s="28">
        <f t="shared" si="11"/>
        <v>3</v>
      </c>
      <c r="J28" s="28">
        <f t="shared" si="12"/>
        <v>4.5825756949558398</v>
      </c>
      <c r="K28" s="28">
        <f t="shared" si="13"/>
        <v>6.5465367070797713</v>
      </c>
      <c r="L28" s="28" t="str">
        <f t="shared" si="14"/>
        <v>ОДНОРОДНЫЕ</v>
      </c>
      <c r="M28" s="27">
        <f t="shared" si="15"/>
        <v>7000</v>
      </c>
      <c r="O28" s="24"/>
      <c r="P28" s="25"/>
      <c r="Q28" s="24"/>
    </row>
    <row r="29" spans="1:17" s="26" customFormat="1" x14ac:dyDescent="0.25">
      <c r="A29" s="4">
        <v>10</v>
      </c>
      <c r="B29" s="52" t="s">
        <v>35</v>
      </c>
      <c r="C29" s="51" t="s">
        <v>28</v>
      </c>
      <c r="D29" s="54">
        <v>100</v>
      </c>
      <c r="E29" s="20">
        <v>44.4</v>
      </c>
      <c r="F29" s="22">
        <v>46</v>
      </c>
      <c r="G29" s="27">
        <v>50</v>
      </c>
      <c r="H29" s="31">
        <f t="shared" si="5"/>
        <v>46.8</v>
      </c>
      <c r="I29" s="28">
        <f t="shared" si="11"/>
        <v>3</v>
      </c>
      <c r="J29" s="28">
        <f t="shared" si="12"/>
        <v>2.8844410203711921</v>
      </c>
      <c r="K29" s="28">
        <f t="shared" si="13"/>
        <v>6.1633355136136592</v>
      </c>
      <c r="L29" s="28" t="str">
        <f t="shared" si="14"/>
        <v>ОДНОРОДНЫЕ</v>
      </c>
      <c r="M29" s="27">
        <f t="shared" si="15"/>
        <v>4680</v>
      </c>
      <c r="O29" s="32"/>
      <c r="P29" s="25"/>
      <c r="Q29" s="24"/>
    </row>
    <row r="30" spans="1:17" ht="15.75" x14ac:dyDescent="0.25">
      <c r="A30" s="4"/>
      <c r="B30" s="6"/>
      <c r="C30" s="17"/>
      <c r="D30" s="18"/>
      <c r="E30" s="19">
        <f>SUMPRODUCT($D$20:$D$29,E20:E29)</f>
        <v>134940</v>
      </c>
      <c r="F30" s="23">
        <f>SUMPRODUCT($D$20:$D$29,F20:F29)</f>
        <v>141545</v>
      </c>
      <c r="G30" s="23">
        <f>SUMPRODUCT($D$20:$D$29,G20:G29)</f>
        <v>151203.5</v>
      </c>
      <c r="H30" s="15"/>
      <c r="I30" s="12"/>
      <c r="J30" s="12"/>
      <c r="K30" s="12"/>
      <c r="L30" s="12"/>
      <c r="M30" s="3">
        <f>SUM(M20:M29)</f>
        <v>142563.70000000001</v>
      </c>
    </row>
    <row r="32" spans="1:17" x14ac:dyDescent="0.25">
      <c r="A32" s="39" t="s">
        <v>19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5" x14ac:dyDescent="0.25">
      <c r="A33" s="40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5" ht="1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5" s="30" customFormat="1" x14ac:dyDescent="0.25">
      <c r="A35" s="35" t="s">
        <v>40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29"/>
      <c r="O35" s="29"/>
    </row>
    <row r="37" spans="1:15" x14ac:dyDescent="0.25">
      <c r="J37" s="9"/>
    </row>
    <row r="38" spans="1:15" x14ac:dyDescent="0.25">
      <c r="K38" s="9"/>
    </row>
    <row r="41" spans="1:15" x14ac:dyDescent="0.25">
      <c r="L41" s="9"/>
    </row>
  </sheetData>
  <mergeCells count="18">
    <mergeCell ref="C18:D18"/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30">
    <cfRule type="containsText" dxfId="29" priority="76" operator="containsText" text="НЕ">
      <formula>NOT(ISERROR(SEARCH("НЕ",L30)))</formula>
    </cfRule>
    <cfRule type="containsText" dxfId="28" priority="77" operator="containsText" text="ОДНОРОДНЫЕ">
      <formula>NOT(ISERROR(SEARCH("ОДНОРОДНЫЕ",L30)))</formula>
    </cfRule>
    <cfRule type="containsText" dxfId="27" priority="78" operator="containsText" text="НЕОДНОРОДНЫЕ">
      <formula>NOT(ISERROR(SEARCH("НЕОДНОРОДНЫЕ",L30)))</formula>
    </cfRule>
  </conditionalFormatting>
  <conditionalFormatting sqref="L30">
    <cfRule type="containsText" dxfId="26" priority="73" operator="containsText" text="НЕОДНОРОДНЫЕ">
      <formula>NOT(ISERROR(SEARCH("НЕОДНОРОДНЫЕ",L30)))</formula>
    </cfRule>
    <cfRule type="containsText" dxfId="25" priority="74" operator="containsText" text="ОДНОРОДНЫЕ">
      <formula>NOT(ISERROR(SEARCH("ОДНОРОДНЫЕ",L30)))</formula>
    </cfRule>
    <cfRule type="containsText" dxfId="24" priority="75" operator="containsText" text="НЕОДНОРОДНЫЕ">
      <formula>NOT(ISERROR(SEARCH("НЕОДНОРОДНЫЕ",L30)))</formula>
    </cfRule>
  </conditionalFormatting>
  <conditionalFormatting sqref="L26:L29">
    <cfRule type="containsText" dxfId="23" priority="28" operator="containsText" text="НЕ">
      <formula>NOT(ISERROR(SEARCH("НЕ",L26)))</formula>
    </cfRule>
    <cfRule type="containsText" dxfId="22" priority="29" operator="containsText" text="ОДНОРОДНЫЕ">
      <formula>NOT(ISERROR(SEARCH("ОДНОРОДНЫЕ",L26)))</formula>
    </cfRule>
    <cfRule type="containsText" dxfId="21" priority="30" operator="containsText" text="НЕОДНОРОДНЫЕ">
      <formula>NOT(ISERROR(SEARCH("НЕОДНОРОДНЫЕ",L26)))</formula>
    </cfRule>
  </conditionalFormatting>
  <conditionalFormatting sqref="L26:L29">
    <cfRule type="containsText" dxfId="20" priority="25" operator="containsText" text="НЕОДНОРОДНЫЕ">
      <formula>NOT(ISERROR(SEARCH("НЕОДНОРОДНЫЕ",L26)))</formula>
    </cfRule>
    <cfRule type="containsText" dxfId="19" priority="26" operator="containsText" text="ОДНОРОДНЫЕ">
      <formula>NOT(ISERROR(SEARCH("ОДНОРОДНЫЕ",L26)))</formula>
    </cfRule>
    <cfRule type="containsText" dxfId="18" priority="27" operator="containsText" text="НЕОДНОРОДНЫЕ">
      <formula>NOT(ISERROR(SEARCH("НЕОДНОРОДНЫЕ",L26)))</formula>
    </cfRule>
  </conditionalFormatting>
  <conditionalFormatting sqref="L23:L25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:L25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20:L22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22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2024-08-16T02:44:39Z</dcterms:modified>
</cp:coreProperties>
</file>