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M23" i="1" l="1"/>
  <c r="H19" i="1"/>
  <c r="H20" i="1"/>
  <c r="H21" i="1"/>
  <c r="H22" i="1"/>
  <c r="H18" i="1"/>
  <c r="F23" i="1" l="1"/>
  <c r="G23" i="1"/>
  <c r="E23" i="1"/>
  <c r="J19" i="1" l="1"/>
  <c r="I19" i="1"/>
  <c r="M19" i="1"/>
  <c r="J18" i="1"/>
  <c r="I18" i="1"/>
  <c r="M18" i="1"/>
  <c r="J21" i="1"/>
  <c r="I21" i="1"/>
  <c r="M21" i="1"/>
  <c r="J20" i="1"/>
  <c r="I20" i="1"/>
  <c r="M20" i="1"/>
  <c r="J22" i="1"/>
  <c r="I22" i="1"/>
  <c r="M22" i="1"/>
  <c r="K21" i="1" l="1"/>
  <c r="L21" i="1" s="1"/>
  <c r="K18" i="1"/>
  <c r="L18" i="1" s="1"/>
  <c r="K19" i="1"/>
  <c r="L19" i="1" s="1"/>
  <c r="K20" i="1"/>
  <c r="L20" i="1" s="1"/>
  <c r="K22" i="1"/>
  <c r="L22" i="1" s="1"/>
  <c r="C15" i="1" l="1"/>
</calcChain>
</file>

<file path=xl/sharedStrings.xml><?xml version="1.0" encoding="utf-8"?>
<sst xmlns="http://schemas.openxmlformats.org/spreadsheetml/2006/main" count="44" uniqueCount="40">
  <si>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</si>
  <si>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</si>
  <si>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</si>
  <si>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</si>
  <si>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</si>
  <si>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</si>
  <si>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</si>
  <si>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</si>
  <si>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</si>
  <si>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</si>
  <si>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</si>
  <si>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</si>
  <si>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</si>
  <si>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</si>
  <si>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</si>
  <si>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</si>
  <si>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</si>
  <si>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</si>
  <si>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</si>
  <si>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</si>
  <si>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</si>
  <si>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Источник № 1</t>
  </si>
  <si>
    <t>Источник № 2</t>
  </si>
  <si>
    <t>Источник № 3</t>
  </si>
  <si>
    <t>Начальная (максимальная) цена договора</t>
  </si>
  <si>
    <t>упак</t>
  </si>
  <si>
    <t>Протромбиновое время,  набор</t>
  </si>
  <si>
    <t>Фибриноген, набор</t>
  </si>
  <si>
    <t xml:space="preserve">Буферный разбавитель образцов </t>
  </si>
  <si>
    <t>Промывающий раствор I</t>
  </si>
  <si>
    <t>Кювета для лабораторного анализатора</t>
  </si>
  <si>
    <t>набор</t>
  </si>
  <si>
    <t>штука</t>
  </si>
  <si>
    <t>вх. № 1147 от 28.05.2024</t>
  </si>
  <si>
    <t>вх. № 1148 от 28.05.2024</t>
  </si>
  <si>
    <t>вх. № 1149 от 28.05.2024</t>
  </si>
  <si>
    <t>на поставку реагентов и расходных материалов для коагулометра Sysmex CS2000i</t>
  </si>
  <si>
    <t>№ 147-24</t>
  </si>
  <si>
    <t>к Извещению о проведении закупки в электронном магазине, участниками которой могут быть только субъекты малого и среднего предпринимательства</t>
  </si>
  <si>
    <t>Начальная (максимальная) цена договора устанавливается в размере 207732,64 руб. (двести семь тысяч семьсот тридцать два рубля шестьдесят четыре копейки)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</si>
</sst>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zoomScale="85" zoomScaleNormal="85" zoomScalePageLayoutView="70" workbookViewId="0">
      <selection activeCell="C15" sqref="C15:D15"/>
    </sheetView>
  </sheetViews>
  <sheetFormatPr defaultRowHeight="15" x14ac:dyDescent="0.25"/>
  <cols>
    <col min="1" max="1" width="6.140625" style="14" customWidth="1"/>
    <col min="2" max="2" width="68.28515625" style="14" customWidth="1"/>
    <col min="3" max="3" width="9.570312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1:13" x14ac:dyDescent="0.25">
      <c r="M1" s="10" t="s">
        <v>20</v>
      </c>
    </row>
    <row r="2" spans="1:13" ht="14.45" customHeight="1" x14ac:dyDescent="0.25">
      <c r="M2" s="10" t="s">
        <v>38</v>
      </c>
    </row>
    <row r="3" spans="1:13" x14ac:dyDescent="0.25">
      <c r="E3" s="34" t="s">
        <v>36</v>
      </c>
      <c r="F3" s="34"/>
      <c r="G3" s="34"/>
      <c r="H3" s="34"/>
      <c r="I3" s="34"/>
      <c r="J3" s="34"/>
      <c r="K3" s="34"/>
      <c r="L3" s="34"/>
      <c r="M3" s="34"/>
    </row>
    <row r="4" spans="1:13" ht="14.45" customHeight="1" x14ac:dyDescent="0.25">
      <c r="G4" s="7"/>
      <c r="H4" s="7"/>
      <c r="I4" s="6"/>
      <c r="J4" s="6"/>
      <c r="K4" s="6"/>
      <c r="L4" s="6"/>
      <c r="M4" s="11" t="s">
        <v>37</v>
      </c>
    </row>
    <row r="5" spans="1:13" x14ac:dyDescent="0.25">
      <c r="G5" s="7"/>
      <c r="H5" s="7"/>
      <c r="I5" s="6"/>
      <c r="J5" s="6"/>
      <c r="K5" s="6"/>
      <c r="L5" s="6"/>
      <c r="M5" s="7"/>
    </row>
    <row r="6" spans="1:13" x14ac:dyDescent="0.25">
      <c r="G6" s="7"/>
      <c r="H6" s="7"/>
      <c r="I6" s="6"/>
      <c r="J6" s="6"/>
      <c r="K6" s="6"/>
      <c r="L6" s="6"/>
      <c r="M6" s="8" t="s">
        <v>12</v>
      </c>
    </row>
    <row r="7" spans="1:13" x14ac:dyDescent="0.25">
      <c r="M7" s="2" t="s">
        <v>17</v>
      </c>
    </row>
    <row r="8" spans="1:13" x14ac:dyDescent="0.25">
      <c r="M8" s="2" t="s">
        <v>13</v>
      </c>
    </row>
    <row r="10" spans="1:13" ht="28.9" customHeight="1" x14ac:dyDescent="0.25">
      <c r="J10" s="38" t="s">
        <v>16</v>
      </c>
      <c r="K10" s="38"/>
      <c r="M10" s="1" t="s">
        <v>14</v>
      </c>
    </row>
    <row r="12" spans="1:13" x14ac:dyDescent="0.25">
      <c r="B12" s="38" t="s">
        <v>15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</row>
    <row r="13" spans="1:13" hidden="1" x14ac:dyDescent="0.25"/>
    <row r="15" spans="1:13" ht="54.6" customHeight="1" x14ac:dyDescent="0.25">
      <c r="A15" s="42" t="s">
        <v>24</v>
      </c>
      <c r="B15" s="43"/>
      <c r="C15" s="44">
        <f>SUM(M18:M22)</f>
        <v>207732.64</v>
      </c>
      <c r="D15" s="45"/>
      <c r="E15" s="24" t="s">
        <v>33</v>
      </c>
      <c r="F15" s="24" t="s">
        <v>34</v>
      </c>
      <c r="G15" s="24" t="s">
        <v>35</v>
      </c>
      <c r="H15" s="15"/>
      <c r="I15" s="12"/>
      <c r="J15" s="12"/>
      <c r="K15" s="12"/>
      <c r="L15" s="12"/>
      <c r="M15" s="15"/>
    </row>
    <row r="16" spans="1:13" ht="30" customHeight="1" x14ac:dyDescent="0.25">
      <c r="A16" s="33" t="s">
        <v>0</v>
      </c>
      <c r="B16" s="33" t="s">
        <v>1</v>
      </c>
      <c r="C16" s="33" t="s">
        <v>2</v>
      </c>
      <c r="D16" s="33"/>
      <c r="E16" s="18" t="s">
        <v>21</v>
      </c>
      <c r="F16" s="18" t="s">
        <v>22</v>
      </c>
      <c r="G16" s="18" t="s">
        <v>23</v>
      </c>
      <c r="H16" s="46" t="s">
        <v>11</v>
      </c>
      <c r="I16" s="33" t="s">
        <v>8</v>
      </c>
      <c r="J16" s="33" t="s">
        <v>9</v>
      </c>
      <c r="K16" s="33" t="s">
        <v>10</v>
      </c>
      <c r="L16" s="33" t="s">
        <v>6</v>
      </c>
      <c r="M16" s="41" t="s">
        <v>7</v>
      </c>
    </row>
    <row r="17" spans="1:15" x14ac:dyDescent="0.25">
      <c r="A17" s="48"/>
      <c r="B17" s="48"/>
      <c r="C17" s="13" t="s">
        <v>3</v>
      </c>
      <c r="D17" s="13" t="s">
        <v>4</v>
      </c>
      <c r="E17" s="16" t="s">
        <v>5</v>
      </c>
      <c r="F17" s="22" t="s">
        <v>5</v>
      </c>
      <c r="G17" s="22" t="s">
        <v>5</v>
      </c>
      <c r="H17" s="47"/>
      <c r="I17" s="33"/>
      <c r="J17" s="33"/>
      <c r="K17" s="33"/>
      <c r="L17" s="33"/>
      <c r="M17" s="41"/>
    </row>
    <row r="18" spans="1:15" s="29" customFormat="1" x14ac:dyDescent="0.25">
      <c r="A18" s="4">
        <v>1</v>
      </c>
      <c r="B18" s="25" t="s">
        <v>26</v>
      </c>
      <c r="C18" s="28" t="s">
        <v>31</v>
      </c>
      <c r="D18" s="17">
        <v>2</v>
      </c>
      <c r="E18" s="26">
        <v>21600</v>
      </c>
      <c r="F18" s="18">
        <v>21620</v>
      </c>
      <c r="G18" s="18">
        <v>21638</v>
      </c>
      <c r="H18" s="32">
        <f>ROUND(AVERAGE(E18:G18),2)</f>
        <v>21619.33</v>
      </c>
      <c r="I18" s="28">
        <f t="shared" ref="I18:I19" si="0" xml:space="preserve"> COUNT(E18:G18)</f>
        <v>3</v>
      </c>
      <c r="J18" s="28">
        <f t="shared" ref="J18:J19" si="1">STDEV(E18:G18)</f>
        <v>19.008769905844336</v>
      </c>
      <c r="K18" s="28">
        <f t="shared" ref="K18:K19" si="2">J18/H18*100</f>
        <v>8.792487975272284E-2</v>
      </c>
      <c r="L18" s="28" t="str">
        <f t="shared" ref="L18:L19" si="3">IF(K18&lt;33,"ОДНОРОДНЫЕ","НЕОДНОРОДНЫЕ")</f>
        <v>ОДНОРОДНЫЕ</v>
      </c>
      <c r="M18" s="30">
        <f t="shared" ref="M18:M19" si="4">D18*H18</f>
        <v>43238.66</v>
      </c>
      <c r="O18" s="9"/>
    </row>
    <row r="19" spans="1:15" s="29" customFormat="1" x14ac:dyDescent="0.25">
      <c r="A19" s="4">
        <v>2</v>
      </c>
      <c r="B19" s="25" t="s">
        <v>27</v>
      </c>
      <c r="C19" s="28" t="s">
        <v>31</v>
      </c>
      <c r="D19" s="17">
        <v>2</v>
      </c>
      <c r="E19" s="26">
        <v>39600</v>
      </c>
      <c r="F19" s="18">
        <v>39624</v>
      </c>
      <c r="G19" s="18">
        <v>39675</v>
      </c>
      <c r="H19" s="32">
        <f t="shared" ref="H19:H22" si="5">ROUND(AVERAGE(E19:G19),2)</f>
        <v>39633</v>
      </c>
      <c r="I19" s="28">
        <f t="shared" si="0"/>
        <v>3</v>
      </c>
      <c r="J19" s="28">
        <f t="shared" si="1"/>
        <v>38.301436004411116</v>
      </c>
      <c r="K19" s="28">
        <f t="shared" si="2"/>
        <v>9.6640264437239456E-2</v>
      </c>
      <c r="L19" s="28" t="str">
        <f t="shared" si="3"/>
        <v>ОДНОРОДНЫЕ</v>
      </c>
      <c r="M19" s="30">
        <f t="shared" si="4"/>
        <v>79266</v>
      </c>
      <c r="O19" s="9"/>
    </row>
    <row r="20" spans="1:15" s="29" customFormat="1" x14ac:dyDescent="0.25">
      <c r="A20" s="4">
        <v>3</v>
      </c>
      <c r="B20" s="25" t="s">
        <v>28</v>
      </c>
      <c r="C20" s="28" t="s">
        <v>31</v>
      </c>
      <c r="D20" s="17">
        <v>2</v>
      </c>
      <c r="E20" s="26">
        <v>6600</v>
      </c>
      <c r="F20" s="18">
        <v>6655</v>
      </c>
      <c r="G20" s="18">
        <v>6780</v>
      </c>
      <c r="H20" s="32">
        <f t="shared" si="5"/>
        <v>6678.33</v>
      </c>
      <c r="I20" s="28">
        <f t="shared" ref="I20:I21" si="6" xml:space="preserve"> COUNT(E20:G20)</f>
        <v>3</v>
      </c>
      <c r="J20" s="28">
        <f t="shared" ref="J20:J21" si="7">STDEV(E20:G20)</f>
        <v>92.240627346811422</v>
      </c>
      <c r="K20" s="28">
        <f t="shared" ref="K20:K21" si="8">J20/H20*100</f>
        <v>1.3811930130258827</v>
      </c>
      <c r="L20" s="28" t="str">
        <f t="shared" ref="L20:L21" si="9">IF(K20&lt;33,"ОДНОРОДНЫЕ","НЕОДНОРОДНЫЕ")</f>
        <v>ОДНОРОДНЫЕ</v>
      </c>
      <c r="M20" s="30">
        <f t="shared" ref="M20:M21" si="10">D20*H20</f>
        <v>13356.66</v>
      </c>
      <c r="O20" s="9"/>
    </row>
    <row r="21" spans="1:15" s="29" customFormat="1" x14ac:dyDescent="0.25">
      <c r="A21" s="4">
        <v>4</v>
      </c>
      <c r="B21" s="25" t="s">
        <v>29</v>
      </c>
      <c r="C21" s="28" t="s">
        <v>32</v>
      </c>
      <c r="D21" s="17">
        <v>2</v>
      </c>
      <c r="E21" s="26">
        <v>6700</v>
      </c>
      <c r="F21" s="18">
        <v>6720</v>
      </c>
      <c r="G21" s="18">
        <v>6792</v>
      </c>
      <c r="H21" s="32">
        <f t="shared" si="5"/>
        <v>6737.33</v>
      </c>
      <c r="I21" s="28">
        <f t="shared" si="6"/>
        <v>3</v>
      </c>
      <c r="J21" s="28">
        <f t="shared" si="7"/>
        <v>48.387326164330808</v>
      </c>
      <c r="K21" s="28">
        <f t="shared" si="8"/>
        <v>0.71819735955238662</v>
      </c>
      <c r="L21" s="28" t="str">
        <f t="shared" si="9"/>
        <v>ОДНОРОДНЫЕ</v>
      </c>
      <c r="M21" s="30">
        <f t="shared" si="10"/>
        <v>13474.66</v>
      </c>
      <c r="O21" s="9"/>
    </row>
    <row r="22" spans="1:15" s="29" customFormat="1" x14ac:dyDescent="0.25">
      <c r="A22" s="4">
        <v>5</v>
      </c>
      <c r="B22" s="25" t="s">
        <v>30</v>
      </c>
      <c r="C22" s="28" t="s">
        <v>25</v>
      </c>
      <c r="D22" s="17">
        <v>2</v>
      </c>
      <c r="E22" s="26">
        <v>29000</v>
      </c>
      <c r="F22" s="18">
        <v>29215</v>
      </c>
      <c r="G22" s="18">
        <v>29380</v>
      </c>
      <c r="H22" s="32">
        <f t="shared" si="5"/>
        <v>29198.33</v>
      </c>
      <c r="I22" s="28">
        <f t="shared" ref="I22" si="11" xml:space="preserve"> COUNT(E22:G22)</f>
        <v>3</v>
      </c>
      <c r="J22" s="28">
        <f t="shared" ref="J22" si="12">STDEV(E22:G22)</f>
        <v>190.54745690597218</v>
      </c>
      <c r="K22" s="28">
        <f t="shared" ref="K22" si="13">J22/H22*100</f>
        <v>0.65259710711527741</v>
      </c>
      <c r="L22" s="28" t="str">
        <f t="shared" ref="L22" si="14">IF(K22&lt;33,"ОДНОРОДНЫЕ","НЕОДНОРОДНЫЕ")</f>
        <v>ОДНОРОДНЫЕ</v>
      </c>
      <c r="M22" s="30">
        <f t="shared" ref="M22" si="15">D22*H22</f>
        <v>58396.66</v>
      </c>
      <c r="O22" s="9"/>
    </row>
    <row r="23" spans="1:15" x14ac:dyDescent="0.25">
      <c r="A23" s="4"/>
      <c r="B23" s="19"/>
      <c r="C23" s="20"/>
      <c r="D23" s="21"/>
      <c r="E23" s="23">
        <f>SUMPRODUCT($D$18:$D$22,E18:E22)</f>
        <v>207000</v>
      </c>
      <c r="F23" s="31">
        <f>SUMPRODUCT($D$18:$D$22,F18:F22)</f>
        <v>207668</v>
      </c>
      <c r="G23" s="31">
        <f>SUMPRODUCT($D$18:$D$22,G18:G22)</f>
        <v>208530</v>
      </c>
      <c r="H23" s="15"/>
      <c r="I23" s="12"/>
      <c r="J23" s="12"/>
      <c r="K23" s="12"/>
      <c r="L23" s="12"/>
      <c r="M23" s="3">
        <f>SUM(M18:M22)</f>
        <v>207732.64</v>
      </c>
    </row>
    <row r="25" spans="1:15" x14ac:dyDescent="0.25">
      <c r="A25" s="39" t="s">
        <v>19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O25" s="9"/>
    </row>
    <row r="26" spans="1:15" x14ac:dyDescent="0.25">
      <c r="A26" s="40" t="s">
        <v>18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</row>
    <row r="27" spans="1:15" ht="15" customHeight="1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15" s="6" customFormat="1" x14ac:dyDescent="0.25">
      <c r="A28" s="35" t="s">
        <v>39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5"/>
      <c r="O28" s="5"/>
    </row>
    <row r="30" spans="1:15" x14ac:dyDescent="0.25">
      <c r="J30" s="9"/>
      <c r="L30" s="27"/>
    </row>
    <row r="33" spans="11:12" x14ac:dyDescent="0.25">
      <c r="K33" s="9"/>
    </row>
    <row r="34" spans="11:12" x14ac:dyDescent="0.25">
      <c r="L34" s="9"/>
    </row>
  </sheetData>
  <mergeCells count="18">
    <mergeCell ref="A16:A17"/>
    <mergeCell ref="B16:B17"/>
    <mergeCell ref="C16:D16"/>
    <mergeCell ref="E3:M3"/>
    <mergeCell ref="A28:M28"/>
    <mergeCell ref="A27:M27"/>
    <mergeCell ref="J10:K10"/>
    <mergeCell ref="B12:L12"/>
    <mergeCell ref="A25:M25"/>
    <mergeCell ref="A26:M26"/>
    <mergeCell ref="M16:M17"/>
    <mergeCell ref="A15:B15"/>
    <mergeCell ref="C15:D15"/>
    <mergeCell ref="H16:H17"/>
    <mergeCell ref="I16:I17"/>
    <mergeCell ref="J16:J17"/>
    <mergeCell ref="K16:K17"/>
    <mergeCell ref="L16:L17"/>
  </mergeCells>
  <conditionalFormatting sqref="L23">
    <cfRule type="containsText" dxfId="35" priority="142" operator="containsText" text="НЕ">
      <formula>NOT(ISERROR(SEARCH("НЕ",L23)))</formula>
    </cfRule>
    <cfRule type="containsText" dxfId="34" priority="143" operator="containsText" text="ОДНОРОДНЫЕ">
      <formula>NOT(ISERROR(SEARCH("ОДНОРОДНЫЕ",L23)))</formula>
    </cfRule>
    <cfRule type="containsText" dxfId="33" priority="144" operator="containsText" text="НЕОДНОРОДНЫЕ">
      <formula>NOT(ISERROR(SEARCH("НЕОДНОРОДНЫЕ",L23)))</formula>
    </cfRule>
  </conditionalFormatting>
  <conditionalFormatting sqref="L23">
    <cfRule type="containsText" dxfId="32" priority="139" operator="containsText" text="НЕОДНОРОДНЫЕ">
      <formula>NOT(ISERROR(SEARCH("НЕОДНОРОДНЫЕ",L23)))</formula>
    </cfRule>
    <cfRule type="containsText" dxfId="31" priority="140" operator="containsText" text="ОДНОРОДНЫЕ">
      <formula>NOT(ISERROR(SEARCH("ОДНОРОДНЫЕ",L23)))</formula>
    </cfRule>
    <cfRule type="containsText" dxfId="30" priority="141" operator="containsText" text="НЕОДНОРОДНЫЕ">
      <formula>NOT(ISERROR(SEARCH("НЕОДНОРОДНЫЕ",L23)))</formula>
    </cfRule>
  </conditionalFormatting>
  <conditionalFormatting sqref="L22">
    <cfRule type="containsText" dxfId="29" priority="52" operator="containsText" text="НЕ">
      <formula>NOT(ISERROR(SEARCH("НЕ",L22)))</formula>
    </cfRule>
    <cfRule type="containsText" dxfId="28" priority="53" operator="containsText" text="ОДНОРОДНЫЕ">
      <formula>NOT(ISERROR(SEARCH("ОДНОРОДНЫЕ",L22)))</formula>
    </cfRule>
    <cfRule type="containsText" dxfId="27" priority="54" operator="containsText" text="НЕОДНОРОДНЫЕ">
      <formula>NOT(ISERROR(SEARCH("НЕОДНОРОДНЫЕ",L22)))</formula>
    </cfRule>
  </conditionalFormatting>
  <conditionalFormatting sqref="L22">
    <cfRule type="containsText" dxfId="26" priority="49" operator="containsText" text="НЕОДНОРОДНЫЕ">
      <formula>NOT(ISERROR(SEARCH("НЕОДНОРОДНЫЕ",L22)))</formula>
    </cfRule>
    <cfRule type="containsText" dxfId="25" priority="50" operator="containsText" text="ОДНОРОДНЫЕ">
      <formula>NOT(ISERROR(SEARCH("ОДНОРОДНЫЕ",L22)))</formula>
    </cfRule>
    <cfRule type="containsText" dxfId="24" priority="51" operator="containsText" text="НЕОДНОРОДНЫЕ">
      <formula>NOT(ISERROR(SEARCH("НЕОДНОРОДНЫЕ",L22)))</formula>
    </cfRule>
  </conditionalFormatting>
  <conditionalFormatting sqref="L20">
    <cfRule type="containsText" dxfId="23" priority="34" operator="containsText" text="НЕ">
      <formula>NOT(ISERROR(SEARCH("НЕ",L20)))</formula>
    </cfRule>
    <cfRule type="containsText" dxfId="22" priority="35" operator="containsText" text="ОДНОРОДНЫЕ">
      <formula>NOT(ISERROR(SEARCH("ОДНОРОДНЫЕ",L20)))</formula>
    </cfRule>
    <cfRule type="containsText" dxfId="21" priority="36" operator="containsText" text="НЕОДНОРОДНЫЕ">
      <formula>NOT(ISERROR(SEARCH("НЕОДНОРОДНЫЕ",L20)))</formula>
    </cfRule>
  </conditionalFormatting>
  <conditionalFormatting sqref="L20">
    <cfRule type="containsText" dxfId="20" priority="31" operator="containsText" text="НЕОДНОРОДНЫЕ">
      <formula>NOT(ISERROR(SEARCH("НЕОДНОРОДНЫЕ",L20)))</formula>
    </cfRule>
    <cfRule type="containsText" dxfId="19" priority="32" operator="containsText" text="ОДНОРОДНЫЕ">
      <formula>NOT(ISERROR(SEARCH("ОДНОРОДНЫЕ",L20)))</formula>
    </cfRule>
    <cfRule type="containsText" dxfId="18" priority="33" operator="containsText" text="НЕОДНОРОДНЫЕ">
      <formula>NOT(ISERROR(SEARCH("НЕОДНОРОДНЫЕ",L20)))</formula>
    </cfRule>
  </conditionalFormatting>
  <conditionalFormatting sqref="L21">
    <cfRule type="containsText" dxfId="17" priority="28" operator="containsText" text="НЕ">
      <formula>NOT(ISERROR(SEARCH("НЕ",L21)))</formula>
    </cfRule>
    <cfRule type="containsText" dxfId="16" priority="29" operator="containsText" text="ОДНОРОДНЫЕ">
      <formula>NOT(ISERROR(SEARCH("ОДНОРОДНЫЕ",L21)))</formula>
    </cfRule>
    <cfRule type="containsText" dxfId="15" priority="30" operator="containsText" text="НЕОДНОРОДНЫЕ">
      <formula>NOT(ISERROR(SEARCH("НЕОДНОРОДНЫЕ",L21)))</formula>
    </cfRule>
  </conditionalFormatting>
  <conditionalFormatting sqref="L21">
    <cfRule type="containsText" dxfId="14" priority="25" operator="containsText" text="НЕОДНОРОДНЫЕ">
      <formula>NOT(ISERROR(SEARCH("НЕОДНОРОДНЫЕ",L21)))</formula>
    </cfRule>
    <cfRule type="containsText" dxfId="13" priority="26" operator="containsText" text="ОДНОРОДНЫЕ">
      <formula>NOT(ISERROR(SEARCH("ОДНОРОДНЫЕ",L21)))</formula>
    </cfRule>
    <cfRule type="containsText" dxfId="12" priority="27" operator="containsText" text="НЕОДНОРОДНЫЕ">
      <formula>NOT(ISERROR(SEARCH("НЕОДНОРОДНЫЕ",L21)))</formula>
    </cfRule>
  </conditionalFormatting>
  <conditionalFormatting sqref="L18">
    <cfRule type="containsText" dxfId="11" priority="10" operator="containsText" text="НЕ">
      <formula>NOT(ISERROR(SEARCH("НЕ",L18)))</formula>
    </cfRule>
    <cfRule type="containsText" dxfId="10" priority="11" operator="containsText" text="ОДНОРОДНЫЕ">
      <formula>NOT(ISERROR(SEARCH("ОДНОРОДНЫЕ",L18)))</formula>
    </cfRule>
    <cfRule type="containsText" dxfId="9" priority="12" operator="containsText" text="НЕОДНОРОДНЫЕ">
      <formula>NOT(ISERROR(SEARCH("НЕОДНОРОДНЫЕ",L18)))</formula>
    </cfRule>
  </conditionalFormatting>
  <conditionalFormatting sqref="L18">
    <cfRule type="containsText" dxfId="8" priority="7" operator="containsText" text="НЕОДНОРОДНЫЕ">
      <formula>NOT(ISERROR(SEARCH("НЕОДНОРОДНЫЕ",L18)))</formula>
    </cfRule>
    <cfRule type="containsText" dxfId="7" priority="8" operator="containsText" text="ОДНОРОДНЫЕ">
      <formula>NOT(ISERROR(SEARCH("ОДНОРОДНЫЕ",L18)))</formula>
    </cfRule>
    <cfRule type="containsText" dxfId="6" priority="9" operator="containsText" text="НЕОДНОРОДНЫЕ">
      <formula>NOT(ISERROR(SEARCH("НЕОДНОРОДНЫЕ",L18)))</formula>
    </cfRule>
  </conditionalFormatting>
  <conditionalFormatting sqref="L19">
    <cfRule type="containsText" dxfId="5" priority="4" operator="containsText" text="НЕ">
      <formula>NOT(ISERROR(SEARCH("НЕ",L19)))</formula>
    </cfRule>
    <cfRule type="containsText" dxfId="4" priority="5" operator="containsText" text="ОДНОРОДНЫЕ">
      <formula>NOT(ISERROR(SEARCH("ОДНОРОДНЫЕ",L19)))</formula>
    </cfRule>
    <cfRule type="containsText" dxfId="3" priority="6" operator="containsText" text="НЕОДНОРОДНЫЕ">
      <formula>NOT(ISERROR(SEARCH("НЕОДНОРОДНЫЕ",L19)))</formula>
    </cfRule>
  </conditionalFormatting>
  <conditionalFormatting sqref="L19">
    <cfRule type="containsText" dxfId="2" priority="1" operator="containsText" text="НЕОДНОРОДНЫЕ">
      <formula>NOT(ISERROR(SEARCH("НЕОДНОРОДНЫЕ",L19)))</formula>
    </cfRule>
    <cfRule type="containsText" dxfId="1" priority="2" operator="containsText" text="ОДНОРОДНЫЕ">
      <formula>NOT(ISERROR(SEARCH("ОДНОРОДНЫЕ",L19)))</formula>
    </cfRule>
    <cfRule type="containsText" dxfId="0" priority="3" operator="containsText" text="НЕОДНОРОДНЫЕ">
      <formula>NOT(ISERROR(SEARCH("НЕОДНОРОДНЫЕ",L19)))</formula>
    </cfRule>
  </conditionalFormatting>
  <pageMargins left="0.31496062992125984" right="0.19685039370078741" top="0.35433070866141736" bottom="0.35433070866141736" header="0.11811023622047245" footer="0.11811023622047245"/>
  <pageSetup paperSize="9" scale="6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2024-07-22T04:26:39Z</dcterms:modified>
</cp:coreProperties>
</file>