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21" i="1" l="1"/>
  <c r="H22" i="1"/>
  <c r="H23" i="1"/>
  <c r="H24" i="1"/>
  <c r="H25" i="1"/>
  <c r="H26" i="1"/>
  <c r="H27" i="1"/>
  <c r="M27" i="1" s="1"/>
  <c r="H28" i="1"/>
  <c r="M28" i="1" s="1"/>
  <c r="H29" i="1"/>
  <c r="M29" i="1" s="1"/>
  <c r="H30" i="1"/>
  <c r="M30" i="1" s="1"/>
  <c r="H31" i="1"/>
  <c r="M31" i="1" s="1"/>
  <c r="H20" i="1"/>
  <c r="M20" i="1" s="1"/>
  <c r="M21" i="1"/>
  <c r="M22" i="1"/>
  <c r="M23" i="1"/>
  <c r="M24" i="1"/>
  <c r="M25" i="1"/>
  <c r="F32" i="1"/>
  <c r="G32" i="1"/>
  <c r="E32" i="1"/>
  <c r="J25" i="1"/>
  <c r="I25" i="1"/>
  <c r="J24" i="1"/>
  <c r="I24" i="1"/>
  <c r="J23" i="1"/>
  <c r="I23" i="1"/>
  <c r="J22" i="1"/>
  <c r="I22" i="1"/>
  <c r="J21" i="1"/>
  <c r="I21" i="1"/>
  <c r="J27" i="1"/>
  <c r="I27" i="1"/>
  <c r="J26" i="1"/>
  <c r="I26" i="1"/>
  <c r="M26" i="1"/>
  <c r="J29" i="1"/>
  <c r="I29" i="1"/>
  <c r="J28" i="1"/>
  <c r="I28" i="1"/>
  <c r="J31" i="1"/>
  <c r="I31" i="1"/>
  <c r="J30" i="1"/>
  <c r="I30" i="1"/>
  <c r="J20" i="1"/>
  <c r="I20" i="1"/>
  <c r="K27" i="1" l="1"/>
  <c r="L27" i="1" s="1"/>
  <c r="K24" i="1"/>
  <c r="L24" i="1" s="1"/>
  <c r="M32" i="1"/>
  <c r="C17" i="1" s="1"/>
  <c r="K21" i="1"/>
  <c r="L21" i="1" s="1"/>
  <c r="K25" i="1"/>
  <c r="L25" i="1" s="1"/>
  <c r="K29" i="1"/>
  <c r="L29" i="1" s="1"/>
  <c r="K22" i="1"/>
  <c r="L22" i="1" s="1"/>
  <c r="K20" i="1"/>
  <c r="L20" i="1" s="1"/>
  <c r="K26" i="1"/>
  <c r="L26" i="1" s="1"/>
  <c r="K30" i="1"/>
  <c r="L30" i="1" s="1"/>
  <c r="K23" i="1"/>
  <c r="L23" i="1" s="1"/>
  <c r="K31" i="1"/>
  <c r="L31" i="1" s="1"/>
  <c r="K28" i="1"/>
  <c r="L28" i="1" s="1"/>
</calcChain>
</file>

<file path=xl/sharedStrings.xml><?xml version="1.0" encoding="utf-8"?>
<sst xmlns="http://schemas.openxmlformats.org/spreadsheetml/2006/main" count="60" uniqueCount="46">
  <si>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</si>
  <si>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</si>
  <si>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</si>
  <si>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</si>
  <si>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</si>
  <si>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</si>
  <si>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</si>
  <si>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</si>
  <si>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</si>
  <si>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</si>
  <si>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</si>
  <si>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</si>
  <si>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</si>
  <si>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</si>
  <si>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</si>
  <si>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</si>
  <si>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</si>
  <si>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</si>
  <si>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</si>
  <si>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</si>
  <si>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</si>
  <si>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</si>
  <si>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</si>
  <si>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</si>
  <si>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</si>
  <si>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</si>
  <si>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</si>
  <si>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шт</t>
  </si>
  <si>
    <t>на поставку хозяйственных товаров</t>
  </si>
  <si>
    <t xml:space="preserve">Держателья МОПа (флаундер) универсальный </t>
  </si>
  <si>
    <t xml:space="preserve">Рукоятка для держателья МОПа (флаундера) </t>
  </si>
  <si>
    <t xml:space="preserve">Насадка для швабры МОП </t>
  </si>
  <si>
    <t>Начальная (максимальная) цена договора</t>
  </si>
  <si>
    <t>вх. № 1530 от 08.07.2024</t>
  </si>
  <si>
    <t>вх. № 1531 от 08.07.2024</t>
  </si>
  <si>
    <t>вх. № 1532 от 08.07.2024</t>
  </si>
  <si>
    <t>№ 145-24</t>
  </si>
  <si>
    <t>Начальная (максимальная) цена договора устанавливается в размере 200735,20 руб. (двести тысяч семьсот тридцать пять рублей двадцать копеек)</t>
  </si>
  <si>
    <t xml:space="preserve">Ведро </t>
  </si>
  <si>
    <t xml:space="preserve">Бак  </t>
  </si>
  <si>
    <t>Набор щетка + совок</t>
  </si>
  <si>
    <t>Щетка «утюжок» с ручкой</t>
  </si>
  <si>
    <t>Ведро с педалью</t>
  </si>
  <si>
    <t xml:space="preserve">Корзина </t>
  </si>
  <si>
    <t>Контейнер многоразовый</t>
  </si>
  <si>
    <t xml:space="preserve">Бак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</si>
</sst>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_р_."/>
    <numFmt numFmtId="166" formatCode="#,##0.0000_р_."/>
    <numFmt numFmtId="173" formatCode="#,##0.000000000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173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166" fontId="1" fillId="0" borderId="0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16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tabSelected="1" topLeftCell="A4" zoomScale="85" zoomScaleNormal="85" zoomScalePageLayoutView="70" workbookViewId="0">
      <selection activeCell="F39" sqref="F39"/>
    </sheetView>
  </sheetViews>
  <sheetFormatPr defaultRowHeight="15" x14ac:dyDescent="0.25"/>
  <cols>
    <col min="1" max="1" width="6.140625" style="15" bestFit="1" customWidth="1"/>
    <col min="2" max="2" width="44.140625" style="15" bestFit="1" customWidth="1"/>
    <col min="3" max="3" width="7.85546875" style="15" bestFit="1" customWidth="1"/>
    <col min="4" max="4" width="7.7109375" style="15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5" customWidth="1"/>
    <col min="10" max="10" width="12.5703125" style="15" customWidth="1"/>
    <col min="11" max="11" width="10.28515625" style="15" customWidth="1"/>
    <col min="12" max="12" width="22.42578125" style="15" bestFit="1" customWidth="1"/>
    <col min="13" max="13" width="17.5703125" style="1" customWidth="1"/>
    <col min="14" max="14" width="9.140625" style="15"/>
    <col min="15" max="17" width="13.140625" style="49" customWidth="1"/>
    <col min="18" max="18" width="10.7109375" style="15" bestFit="1" customWidth="1"/>
    <col min="19" max="16384" width="9.140625" style="15"/>
  </cols>
  <sheetData>
    <row r="1" spans="2:13" x14ac:dyDescent="0.25">
      <c r="M1" s="11" t="s">
        <v>20</v>
      </c>
    </row>
    <row r="2" spans="2:13" ht="14.45" customHeight="1" x14ac:dyDescent="0.25">
      <c r="E2" s="8"/>
      <c r="F2" s="8"/>
      <c r="G2" s="8"/>
      <c r="H2" s="8"/>
      <c r="I2" s="6"/>
      <c r="J2" s="6"/>
      <c r="K2" s="6"/>
      <c r="L2" s="6"/>
      <c r="M2" s="12" t="s">
        <v>21</v>
      </c>
    </row>
    <row r="3" spans="2:13" x14ac:dyDescent="0.25">
      <c r="E3" s="26" t="s">
        <v>28</v>
      </c>
      <c r="F3" s="26"/>
      <c r="G3" s="26"/>
      <c r="H3" s="26"/>
      <c r="I3" s="26"/>
      <c r="J3" s="26"/>
      <c r="K3" s="26"/>
      <c r="L3" s="26"/>
      <c r="M3" s="26"/>
    </row>
    <row r="4" spans="2:13" x14ac:dyDescent="0.25">
      <c r="E4" s="8"/>
      <c r="F4" s="8"/>
      <c r="G4" s="8"/>
      <c r="H4" s="8"/>
      <c r="I4" s="6"/>
      <c r="J4" s="6"/>
      <c r="K4" s="6"/>
      <c r="L4" s="6"/>
      <c r="M4" s="12" t="s">
        <v>23</v>
      </c>
    </row>
    <row r="5" spans="2:13" x14ac:dyDescent="0.25">
      <c r="E5" s="8"/>
      <c r="F5" s="8"/>
      <c r="G5" s="8"/>
      <c r="H5" s="8"/>
      <c r="I5" s="6"/>
      <c r="J5" s="6"/>
      <c r="K5" s="6"/>
      <c r="L5" s="6"/>
      <c r="M5" s="12" t="s">
        <v>22</v>
      </c>
    </row>
    <row r="6" spans="2:13" ht="14.45" customHeight="1" x14ac:dyDescent="0.25">
      <c r="E6" s="8"/>
      <c r="F6" s="8"/>
      <c r="G6" s="8"/>
      <c r="H6" s="8"/>
      <c r="I6" s="6"/>
      <c r="J6" s="6"/>
      <c r="K6" s="6"/>
      <c r="L6" s="6"/>
      <c r="M6" s="12" t="s">
        <v>36</v>
      </c>
    </row>
    <row r="7" spans="2:13" x14ac:dyDescent="0.25">
      <c r="G7" s="8"/>
      <c r="H7" s="8"/>
      <c r="I7" s="6"/>
      <c r="J7" s="6"/>
      <c r="K7" s="6"/>
      <c r="L7" s="6"/>
      <c r="M7" s="8"/>
    </row>
    <row r="8" spans="2:13" x14ac:dyDescent="0.25">
      <c r="G8" s="8"/>
      <c r="H8" s="8"/>
      <c r="I8" s="6"/>
      <c r="J8" s="6"/>
      <c r="K8" s="6"/>
      <c r="L8" s="6"/>
      <c r="M8" s="9" t="s">
        <v>12</v>
      </c>
    </row>
    <row r="9" spans="2:13" x14ac:dyDescent="0.25">
      <c r="M9" s="2" t="s">
        <v>17</v>
      </c>
    </row>
    <row r="10" spans="2:13" x14ac:dyDescent="0.25">
      <c r="M10" s="2" t="s">
        <v>13</v>
      </c>
    </row>
    <row r="12" spans="2:13" ht="28.9" customHeight="1" x14ac:dyDescent="0.25">
      <c r="J12" s="30" t="s">
        <v>16</v>
      </c>
      <c r="K12" s="30"/>
      <c r="M12" s="1" t="s">
        <v>14</v>
      </c>
    </row>
    <row r="14" spans="2:13" x14ac:dyDescent="0.25">
      <c r="B14" s="30" t="s">
        <v>15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</row>
    <row r="15" spans="2:13" hidden="1" x14ac:dyDescent="0.25"/>
    <row r="17" spans="1:17" ht="54.6" customHeight="1" x14ac:dyDescent="0.25">
      <c r="A17" s="34" t="s">
        <v>32</v>
      </c>
      <c r="B17" s="35"/>
      <c r="C17" s="36">
        <f>M32</f>
        <v>200735.19999999998</v>
      </c>
      <c r="D17" s="37"/>
      <c r="E17" s="19" t="s">
        <v>33</v>
      </c>
      <c r="F17" s="19" t="s">
        <v>34</v>
      </c>
      <c r="G17" s="19" t="s">
        <v>35</v>
      </c>
      <c r="H17" s="13"/>
      <c r="I17" s="14"/>
      <c r="J17" s="14"/>
      <c r="K17" s="14"/>
      <c r="L17" s="14"/>
      <c r="M17" s="16"/>
    </row>
    <row r="18" spans="1:17" ht="30" customHeight="1" x14ac:dyDescent="0.25">
      <c r="A18" s="40" t="s">
        <v>0</v>
      </c>
      <c r="B18" s="40" t="s">
        <v>1</v>
      </c>
      <c r="C18" s="40" t="s">
        <v>2</v>
      </c>
      <c r="D18" s="40"/>
      <c r="E18" s="16" t="s">
        <v>24</v>
      </c>
      <c r="F18" s="16" t="s">
        <v>25</v>
      </c>
      <c r="G18" s="16" t="s">
        <v>26</v>
      </c>
      <c r="H18" s="38" t="s">
        <v>11</v>
      </c>
      <c r="I18" s="40" t="s">
        <v>8</v>
      </c>
      <c r="J18" s="40" t="s">
        <v>9</v>
      </c>
      <c r="K18" s="40" t="s">
        <v>10</v>
      </c>
      <c r="L18" s="40" t="s">
        <v>6</v>
      </c>
      <c r="M18" s="33" t="s">
        <v>7</v>
      </c>
    </row>
    <row r="19" spans="1:17" x14ac:dyDescent="0.25">
      <c r="A19" s="41"/>
      <c r="B19" s="41"/>
      <c r="C19" s="18" t="s">
        <v>3</v>
      </c>
      <c r="D19" s="18" t="s">
        <v>4</v>
      </c>
      <c r="E19" s="17" t="s">
        <v>5</v>
      </c>
      <c r="F19" s="16" t="s">
        <v>5</v>
      </c>
      <c r="G19" s="16" t="s">
        <v>5</v>
      </c>
      <c r="H19" s="39"/>
      <c r="I19" s="40"/>
      <c r="J19" s="40"/>
      <c r="K19" s="40"/>
      <c r="L19" s="40"/>
      <c r="M19" s="33"/>
    </row>
    <row r="20" spans="1:17" s="24" customFormat="1" x14ac:dyDescent="0.25">
      <c r="A20" s="4">
        <v>1</v>
      </c>
      <c r="B20" s="20" t="s">
        <v>38</v>
      </c>
      <c r="C20" s="55" t="s">
        <v>27</v>
      </c>
      <c r="D20" s="42">
        <v>10</v>
      </c>
      <c r="E20" s="43">
        <v>180</v>
      </c>
      <c r="F20" s="45">
        <v>150</v>
      </c>
      <c r="G20" s="47">
        <v>160</v>
      </c>
      <c r="H20" s="25">
        <f>ROUND(AVERAGE(E20:G20),2)</f>
        <v>163.33000000000001</v>
      </c>
      <c r="I20" s="23">
        <f xml:space="preserve"> COUNT(E20:G20)</f>
        <v>3</v>
      </c>
      <c r="J20" s="23">
        <f>STDEV(E20:G20)</f>
        <v>15.275252316519468</v>
      </c>
      <c r="K20" s="23">
        <f t="shared" ref="K20:K31" si="0">J20/H20*100</f>
        <v>9.3523861608519354</v>
      </c>
      <c r="L20" s="23" t="str">
        <f t="shared" ref="L20:L31" si="1">IF(K20&lt;33,"ОДНОРОДНЫЕ","НЕОДНОРОДНЫЕ")</f>
        <v>ОДНОРОДНЫЕ</v>
      </c>
      <c r="M20" s="25">
        <f>D20*H20</f>
        <v>1633.3000000000002</v>
      </c>
      <c r="O20" s="50"/>
      <c r="P20" s="49"/>
      <c r="Q20" s="51"/>
    </row>
    <row r="21" spans="1:17" s="24" customFormat="1" x14ac:dyDescent="0.25">
      <c r="A21" s="4">
        <v>2</v>
      </c>
      <c r="B21" s="20" t="s">
        <v>39</v>
      </c>
      <c r="C21" s="55" t="s">
        <v>27</v>
      </c>
      <c r="D21" s="42">
        <v>5</v>
      </c>
      <c r="E21" s="43">
        <v>2900</v>
      </c>
      <c r="F21" s="45">
        <v>2400</v>
      </c>
      <c r="G21" s="47">
        <v>2570</v>
      </c>
      <c r="H21" s="25">
        <f t="shared" ref="H21:H31" si="2">ROUND(AVERAGE(E21:G21),2)</f>
        <v>2623.33</v>
      </c>
      <c r="I21" s="23">
        <f xml:space="preserve"> COUNT(E21:G21)</f>
        <v>3</v>
      </c>
      <c r="J21" s="23">
        <f>STDEV(E21:G21)</f>
        <v>254.23086620891127</v>
      </c>
      <c r="K21" s="23">
        <f t="shared" ref="K21:K25" si="3">J21/H21*100</f>
        <v>9.6911507972276176</v>
      </c>
      <c r="L21" s="23" t="str">
        <f t="shared" ref="L21:L25" si="4">IF(K21&lt;33,"ОДНОРОДНЫЕ","НЕОДНОРОДНЫЕ")</f>
        <v>ОДНОРОДНЫЕ</v>
      </c>
      <c r="M21" s="25">
        <f>D21*H21</f>
        <v>13116.65</v>
      </c>
      <c r="O21" s="50"/>
      <c r="P21" s="49"/>
      <c r="Q21" s="51"/>
    </row>
    <row r="22" spans="1:17" s="24" customFormat="1" x14ac:dyDescent="0.25">
      <c r="A22" s="4">
        <v>3</v>
      </c>
      <c r="B22" s="20" t="s">
        <v>40</v>
      </c>
      <c r="C22" s="55" t="s">
        <v>27</v>
      </c>
      <c r="D22" s="42">
        <v>10</v>
      </c>
      <c r="E22" s="44">
        <v>1100</v>
      </c>
      <c r="F22" s="46">
        <v>900</v>
      </c>
      <c r="G22" s="48">
        <v>1000</v>
      </c>
      <c r="H22" s="25">
        <f t="shared" si="2"/>
        <v>1000</v>
      </c>
      <c r="I22" s="23">
        <f xml:space="preserve"> COUNT(E22:G22)</f>
        <v>3</v>
      </c>
      <c r="J22" s="23">
        <f>STDEV(E22:G22)</f>
        <v>100</v>
      </c>
      <c r="K22" s="23">
        <f t="shared" si="3"/>
        <v>10</v>
      </c>
      <c r="L22" s="23" t="str">
        <f t="shared" si="4"/>
        <v>ОДНОРОДНЫЕ</v>
      </c>
      <c r="M22" s="25">
        <f>D22*H22</f>
        <v>10000</v>
      </c>
      <c r="O22" s="50"/>
      <c r="P22" s="49"/>
      <c r="Q22" s="51"/>
    </row>
    <row r="23" spans="1:17" s="24" customFormat="1" x14ac:dyDescent="0.25">
      <c r="A23" s="4">
        <v>4</v>
      </c>
      <c r="B23" s="20" t="s">
        <v>41</v>
      </c>
      <c r="C23" s="55" t="s">
        <v>27</v>
      </c>
      <c r="D23" s="42">
        <v>5</v>
      </c>
      <c r="E23" s="44">
        <v>200</v>
      </c>
      <c r="F23" s="46">
        <v>100</v>
      </c>
      <c r="G23" s="48">
        <v>170</v>
      </c>
      <c r="H23" s="25">
        <f t="shared" si="2"/>
        <v>156.66999999999999</v>
      </c>
      <c r="I23" s="23">
        <f xml:space="preserve"> COUNT(E23:G23)</f>
        <v>3</v>
      </c>
      <c r="J23" s="23">
        <f>STDEV(E23:G23)</f>
        <v>51.316014394468866</v>
      </c>
      <c r="K23" s="23">
        <f t="shared" si="3"/>
        <v>32.754205906982108</v>
      </c>
      <c r="L23" s="23" t="str">
        <f t="shared" si="4"/>
        <v>ОДНОРОДНЫЕ</v>
      </c>
      <c r="M23" s="25">
        <f>D23*H23</f>
        <v>783.34999999999991</v>
      </c>
      <c r="O23" s="50"/>
      <c r="P23" s="49"/>
      <c r="Q23" s="51"/>
    </row>
    <row r="24" spans="1:17" s="24" customFormat="1" x14ac:dyDescent="0.25">
      <c r="A24" s="4">
        <v>5</v>
      </c>
      <c r="B24" s="20" t="s">
        <v>42</v>
      </c>
      <c r="C24" s="55" t="s">
        <v>27</v>
      </c>
      <c r="D24" s="42">
        <v>15</v>
      </c>
      <c r="E24" s="44">
        <v>4000</v>
      </c>
      <c r="F24" s="46">
        <v>3600</v>
      </c>
      <c r="G24" s="48">
        <v>3850</v>
      </c>
      <c r="H24" s="25">
        <f t="shared" si="2"/>
        <v>3816.67</v>
      </c>
      <c r="I24" s="23">
        <f xml:space="preserve"> COUNT(E24:G24)</f>
        <v>3</v>
      </c>
      <c r="J24" s="23">
        <f>STDEV(E24:G24)</f>
        <v>202.07259421636903</v>
      </c>
      <c r="K24" s="23">
        <f t="shared" si="3"/>
        <v>5.2944738270892957</v>
      </c>
      <c r="L24" s="23" t="str">
        <f t="shared" si="4"/>
        <v>ОДНОРОДНЫЕ</v>
      </c>
      <c r="M24" s="25">
        <f>D24*H24</f>
        <v>57250.05</v>
      </c>
      <c r="O24" s="50"/>
      <c r="P24" s="49"/>
      <c r="Q24" s="51"/>
    </row>
    <row r="25" spans="1:17" s="24" customFormat="1" x14ac:dyDescent="0.25">
      <c r="A25" s="4">
        <v>6</v>
      </c>
      <c r="B25" s="20" t="s">
        <v>43</v>
      </c>
      <c r="C25" s="55" t="s">
        <v>27</v>
      </c>
      <c r="D25" s="42">
        <v>5</v>
      </c>
      <c r="E25" s="44">
        <v>1800</v>
      </c>
      <c r="F25" s="46">
        <v>1400</v>
      </c>
      <c r="G25" s="48">
        <v>1700</v>
      </c>
      <c r="H25" s="25">
        <f t="shared" si="2"/>
        <v>1633.33</v>
      </c>
      <c r="I25" s="23">
        <f xml:space="preserve"> COUNT(E25:G25)</f>
        <v>3</v>
      </c>
      <c r="J25" s="23">
        <f>STDEV(E25:G25)</f>
        <v>208.16659994661364</v>
      </c>
      <c r="K25" s="23">
        <f t="shared" si="3"/>
        <v>12.74491988432305</v>
      </c>
      <c r="L25" s="23" t="str">
        <f t="shared" si="4"/>
        <v>ОДНОРОДНЫЕ</v>
      </c>
      <c r="M25" s="25">
        <f>D25*H25</f>
        <v>8166.65</v>
      </c>
      <c r="O25" s="50"/>
      <c r="P25" s="49"/>
      <c r="Q25" s="51"/>
    </row>
    <row r="26" spans="1:17" s="24" customFormat="1" x14ac:dyDescent="0.25">
      <c r="A26" s="4">
        <v>7</v>
      </c>
      <c r="B26" s="20" t="s">
        <v>43</v>
      </c>
      <c r="C26" s="55" t="s">
        <v>27</v>
      </c>
      <c r="D26" s="42">
        <v>25</v>
      </c>
      <c r="E26" s="44">
        <v>250</v>
      </c>
      <c r="F26" s="46">
        <v>200</v>
      </c>
      <c r="G26" s="48">
        <v>235</v>
      </c>
      <c r="H26" s="25">
        <f t="shared" si="2"/>
        <v>228.33</v>
      </c>
      <c r="I26" s="23">
        <f xml:space="preserve"> COUNT(E26:G26)</f>
        <v>3</v>
      </c>
      <c r="J26" s="23">
        <f>STDEV(E26:G26)</f>
        <v>25.658007197234422</v>
      </c>
      <c r="K26" s="23">
        <f t="shared" si="0"/>
        <v>11.237247491452907</v>
      </c>
      <c r="L26" s="23" t="str">
        <f t="shared" si="1"/>
        <v>ОДНОРОДНЫЕ</v>
      </c>
      <c r="M26" s="25">
        <f>D26*H26</f>
        <v>5708.25</v>
      </c>
      <c r="O26" s="50"/>
      <c r="P26" s="49"/>
      <c r="Q26" s="51"/>
    </row>
    <row r="27" spans="1:17" s="24" customFormat="1" x14ac:dyDescent="0.25">
      <c r="A27" s="4">
        <v>8</v>
      </c>
      <c r="B27" s="20" t="s">
        <v>44</v>
      </c>
      <c r="C27" s="55" t="s">
        <v>27</v>
      </c>
      <c r="D27" s="42">
        <v>10</v>
      </c>
      <c r="E27" s="44">
        <v>2600</v>
      </c>
      <c r="F27" s="46">
        <v>2100</v>
      </c>
      <c r="G27" s="48">
        <v>2330</v>
      </c>
      <c r="H27" s="25">
        <f t="shared" si="2"/>
        <v>2343.33</v>
      </c>
      <c r="I27" s="23">
        <f xml:space="preserve"> COUNT(E27:G27)</f>
        <v>3</v>
      </c>
      <c r="J27" s="23">
        <f>STDEV(E27:G27)</f>
        <v>250.26652459594618</v>
      </c>
      <c r="K27" s="23">
        <f t="shared" si="0"/>
        <v>10.679952230200023</v>
      </c>
      <c r="L27" s="23" t="str">
        <f t="shared" si="1"/>
        <v>ОДНОРОДНЫЕ</v>
      </c>
      <c r="M27" s="25">
        <f>D27*H27</f>
        <v>23433.3</v>
      </c>
      <c r="O27" s="50"/>
      <c r="P27" s="49"/>
      <c r="Q27" s="51"/>
    </row>
    <row r="28" spans="1:17" s="24" customFormat="1" x14ac:dyDescent="0.25">
      <c r="A28" s="4">
        <v>9</v>
      </c>
      <c r="B28" s="20" t="s">
        <v>45</v>
      </c>
      <c r="C28" s="55" t="s">
        <v>27</v>
      </c>
      <c r="D28" s="42">
        <v>5</v>
      </c>
      <c r="E28" s="44">
        <v>4600</v>
      </c>
      <c r="F28" s="46">
        <v>4000</v>
      </c>
      <c r="G28" s="48">
        <v>4380</v>
      </c>
      <c r="H28" s="25">
        <f t="shared" si="2"/>
        <v>4326.67</v>
      </c>
      <c r="I28" s="23">
        <f xml:space="preserve"> COUNT(E28:G28)</f>
        <v>3</v>
      </c>
      <c r="J28" s="23">
        <f>STDEV(E28:G28)</f>
        <v>303.53473167552562</v>
      </c>
      <c r="K28" s="23">
        <f t="shared" ref="K28:K29" si="5">J28/H28*100</f>
        <v>7.0154352348463274</v>
      </c>
      <c r="L28" s="23" t="str">
        <f t="shared" ref="L28:L29" si="6">IF(K28&lt;33,"ОДНОРОДНЫЕ","НЕОДНОРОДНЫЕ")</f>
        <v>ОДНОРОДНЫЕ</v>
      </c>
      <c r="M28" s="25">
        <f>D28*H28</f>
        <v>21633.35</v>
      </c>
      <c r="O28" s="50"/>
      <c r="P28" s="49"/>
      <c r="Q28" s="51"/>
    </row>
    <row r="29" spans="1:17" s="24" customFormat="1" ht="30" x14ac:dyDescent="0.25">
      <c r="A29" s="4">
        <v>10</v>
      </c>
      <c r="B29" s="20" t="s">
        <v>29</v>
      </c>
      <c r="C29" s="55" t="s">
        <v>27</v>
      </c>
      <c r="D29" s="42">
        <v>20</v>
      </c>
      <c r="E29" s="44">
        <v>1000</v>
      </c>
      <c r="F29" s="46">
        <v>1183</v>
      </c>
      <c r="G29" s="48">
        <v>1200</v>
      </c>
      <c r="H29" s="25">
        <f t="shared" si="2"/>
        <v>1127.67</v>
      </c>
      <c r="I29" s="23">
        <f xml:space="preserve"> COUNT(E29:G29)</f>
        <v>3</v>
      </c>
      <c r="J29" s="23">
        <f>STDEV(E29:G29)</f>
        <v>110.88883322198558</v>
      </c>
      <c r="K29" s="23">
        <f t="shared" si="5"/>
        <v>9.833447127438486</v>
      </c>
      <c r="L29" s="23" t="str">
        <f t="shared" si="6"/>
        <v>ОДНОРОДНЫЕ</v>
      </c>
      <c r="M29" s="25">
        <f>D29*H29</f>
        <v>22553.4</v>
      </c>
      <c r="O29" s="50"/>
      <c r="P29" s="49"/>
      <c r="Q29" s="51"/>
    </row>
    <row r="30" spans="1:17" s="24" customFormat="1" x14ac:dyDescent="0.25">
      <c r="A30" s="4">
        <v>11</v>
      </c>
      <c r="B30" s="20" t="s">
        <v>30</v>
      </c>
      <c r="C30" s="55" t="s">
        <v>27</v>
      </c>
      <c r="D30" s="42">
        <v>20</v>
      </c>
      <c r="E30" s="44">
        <v>700</v>
      </c>
      <c r="F30" s="46">
        <v>871</v>
      </c>
      <c r="G30" s="48">
        <v>900</v>
      </c>
      <c r="H30" s="25">
        <f t="shared" si="2"/>
        <v>823.67</v>
      </c>
      <c r="I30" s="23">
        <f xml:space="preserve"> COUNT(E30:G30)</f>
        <v>3</v>
      </c>
      <c r="J30" s="23">
        <f>STDEV(E30:G30)</f>
        <v>108.07559083036915</v>
      </c>
      <c r="K30" s="23">
        <f t="shared" si="0"/>
        <v>13.121224620341781</v>
      </c>
      <c r="L30" s="23" t="str">
        <f t="shared" si="1"/>
        <v>ОДНОРОДНЫЕ</v>
      </c>
      <c r="M30" s="25">
        <f>D30*H30</f>
        <v>16473.399999999998</v>
      </c>
      <c r="O30" s="50"/>
      <c r="P30" s="49"/>
      <c r="Q30" s="51"/>
    </row>
    <row r="31" spans="1:17" s="24" customFormat="1" x14ac:dyDescent="0.25">
      <c r="A31" s="4">
        <v>12</v>
      </c>
      <c r="B31" s="20" t="s">
        <v>31</v>
      </c>
      <c r="C31" s="55" t="s">
        <v>27</v>
      </c>
      <c r="D31" s="42">
        <v>50</v>
      </c>
      <c r="E31" s="44">
        <v>350</v>
      </c>
      <c r="F31" s="46">
        <v>399</v>
      </c>
      <c r="G31" s="48">
        <v>450</v>
      </c>
      <c r="H31" s="25">
        <f t="shared" si="2"/>
        <v>399.67</v>
      </c>
      <c r="I31" s="23">
        <f xml:space="preserve"> COUNT(E31:G31)</f>
        <v>3</v>
      </c>
      <c r="J31" s="23">
        <f>STDEV(E31:G31)</f>
        <v>50.003333222229728</v>
      </c>
      <c r="K31" s="23">
        <f t="shared" si="0"/>
        <v>12.511155008439395</v>
      </c>
      <c r="L31" s="23" t="str">
        <f t="shared" si="1"/>
        <v>ОДНОРОДНЫЕ</v>
      </c>
      <c r="M31" s="25">
        <f>D31*H31</f>
        <v>19983.5</v>
      </c>
      <c r="O31" s="54"/>
      <c r="P31" s="49"/>
      <c r="Q31" s="51"/>
    </row>
    <row r="32" spans="1:17" x14ac:dyDescent="0.25">
      <c r="A32" s="4"/>
      <c r="B32" s="7"/>
      <c r="C32" s="21"/>
      <c r="D32" s="22"/>
      <c r="E32" s="16">
        <f>SUMPRODUCT($D$20:$D$31,E20:E31)</f>
        <v>204050</v>
      </c>
      <c r="F32" s="25">
        <f t="shared" ref="F32:G32" si="7">SUMPRODUCT($D$20:$D$31,F20:F31)</f>
        <v>191030</v>
      </c>
      <c r="G32" s="25">
        <f t="shared" si="7"/>
        <v>207125</v>
      </c>
      <c r="H32" s="16"/>
      <c r="I32" s="14"/>
      <c r="J32" s="14"/>
      <c r="K32" s="14"/>
      <c r="L32" s="14"/>
      <c r="M32" s="3">
        <f>SUM(M20:M31)</f>
        <v>200735.19999999998</v>
      </c>
    </row>
    <row r="34" spans="1:17" x14ac:dyDescent="0.25">
      <c r="A34" s="31" t="s">
        <v>19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</row>
    <row r="35" spans="1:17" x14ac:dyDescent="0.25">
      <c r="A35" s="32" t="s">
        <v>18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</row>
    <row r="36" spans="1:17" ht="15" customHeight="1" x14ac:dyDescent="0.25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</row>
    <row r="37" spans="1:17" s="6" customFormat="1" x14ac:dyDescent="0.25">
      <c r="A37" s="27" t="s">
        <v>37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5"/>
      <c r="O37" s="52"/>
      <c r="P37" s="53"/>
      <c r="Q37" s="53"/>
    </row>
    <row r="39" spans="1:17" x14ac:dyDescent="0.25">
      <c r="J39" s="10"/>
    </row>
    <row r="43" spans="1:17" x14ac:dyDescent="0.25">
      <c r="L43" s="10"/>
    </row>
  </sheetData>
  <mergeCells count="18">
    <mergeCell ref="B18:B19"/>
    <mergeCell ref="C18:D18"/>
    <mergeCell ref="E3:M3"/>
    <mergeCell ref="A37:M37"/>
    <mergeCell ref="A36:M36"/>
    <mergeCell ref="J12:K12"/>
    <mergeCell ref="B14:L14"/>
    <mergeCell ref="A34:M34"/>
    <mergeCell ref="A35:M35"/>
    <mergeCell ref="M18:M19"/>
    <mergeCell ref="A17:B17"/>
    <mergeCell ref="C17:D17"/>
    <mergeCell ref="H18:H19"/>
    <mergeCell ref="I18:I19"/>
    <mergeCell ref="J18:J19"/>
    <mergeCell ref="K18:K19"/>
    <mergeCell ref="L18:L19"/>
    <mergeCell ref="A18:A19"/>
  </mergeCells>
  <conditionalFormatting sqref="L32">
    <cfRule type="containsText" dxfId="95" priority="208" operator="containsText" text="НЕ">
      <formula>NOT(ISERROR(SEARCH("НЕ",L32)))</formula>
    </cfRule>
    <cfRule type="containsText" dxfId="94" priority="209" operator="containsText" text="ОДНОРОДНЫЕ">
      <formula>NOT(ISERROR(SEARCH("ОДНОРОДНЫЕ",L32)))</formula>
    </cfRule>
    <cfRule type="containsText" dxfId="93" priority="210" operator="containsText" text="НЕОДНОРОДНЫЕ">
      <formula>NOT(ISERROR(SEARCH("НЕОДНОРОДНЫЕ",L32)))</formula>
    </cfRule>
  </conditionalFormatting>
  <conditionalFormatting sqref="L32">
    <cfRule type="containsText" dxfId="92" priority="205" operator="containsText" text="НЕОДНОРОДНЫЕ">
      <formula>NOT(ISERROR(SEARCH("НЕОДНОРОДНЫЕ",L32)))</formula>
    </cfRule>
    <cfRule type="containsText" dxfId="91" priority="206" operator="containsText" text="ОДНОРОДНЫЕ">
      <formula>NOT(ISERROR(SEARCH("ОДНОРОДНЫЕ",L32)))</formula>
    </cfRule>
    <cfRule type="containsText" dxfId="90" priority="207" operator="containsText" text="НЕОДНОРОДНЫЕ">
      <formula>NOT(ISERROR(SEARCH("НЕОДНОРОДНЫЕ",L32)))</formula>
    </cfRule>
  </conditionalFormatting>
  <conditionalFormatting sqref="L20">
    <cfRule type="containsText" dxfId="71" priority="70" operator="containsText" text="НЕ">
      <formula>NOT(ISERROR(SEARCH("НЕ",L20)))</formula>
    </cfRule>
    <cfRule type="containsText" dxfId="70" priority="71" operator="containsText" text="ОДНОРОДНЫЕ">
      <formula>NOT(ISERROR(SEARCH("ОДНОРОДНЫЕ",L20)))</formula>
    </cfRule>
    <cfRule type="containsText" dxfId="69" priority="72" operator="containsText" text="НЕОДНОРОДНЫЕ">
      <formula>NOT(ISERROR(SEARCH("НЕОДНОРОДНЫЕ",L20)))</formula>
    </cfRule>
  </conditionalFormatting>
  <conditionalFormatting sqref="L20">
    <cfRule type="containsText" dxfId="68" priority="67" operator="containsText" text="НЕОДНОРОДНЫЕ">
      <formula>NOT(ISERROR(SEARCH("НЕОДНОРОДНЫЕ",L20)))</formula>
    </cfRule>
    <cfRule type="containsText" dxfId="67" priority="68" operator="containsText" text="ОДНОРОДНЫЕ">
      <formula>NOT(ISERROR(SEARCH("ОДНОРОДНЫЕ",L20)))</formula>
    </cfRule>
    <cfRule type="containsText" dxfId="66" priority="69" operator="containsText" text="НЕОДНОРОДНЫЕ">
      <formula>NOT(ISERROR(SEARCH("НЕОДНОРОДНЫЕ",L20)))</formula>
    </cfRule>
  </conditionalFormatting>
  <conditionalFormatting sqref="L31">
    <cfRule type="containsText" dxfId="65" priority="64" operator="containsText" text="НЕ">
      <formula>NOT(ISERROR(SEARCH("НЕ",L31)))</formula>
    </cfRule>
    <cfRule type="containsText" dxfId="64" priority="65" operator="containsText" text="ОДНОРОДНЫЕ">
      <formula>NOT(ISERROR(SEARCH("ОДНОРОДНЫЕ",L31)))</formula>
    </cfRule>
    <cfRule type="containsText" dxfId="63" priority="66" operator="containsText" text="НЕОДНОРОДНЫЕ">
      <formula>NOT(ISERROR(SEARCH("НЕОДНОРОДНЫЕ",L31)))</formula>
    </cfRule>
  </conditionalFormatting>
  <conditionalFormatting sqref="L31">
    <cfRule type="containsText" dxfId="62" priority="61" operator="containsText" text="НЕОДНОРОДНЫЕ">
      <formula>NOT(ISERROR(SEARCH("НЕОДНОРОДНЫЕ",L31)))</formula>
    </cfRule>
    <cfRule type="containsText" dxfId="61" priority="62" operator="containsText" text="ОДНОРОДНЫЕ">
      <formula>NOT(ISERROR(SEARCH("ОДНОРОДНЫЕ",L31)))</formula>
    </cfRule>
    <cfRule type="containsText" dxfId="60" priority="63" operator="containsText" text="НЕОДНОРОДНЫЕ">
      <formula>NOT(ISERROR(SEARCH("НЕОДНОРОДНЫЕ",L31)))</formula>
    </cfRule>
  </conditionalFormatting>
  <conditionalFormatting sqref="L30">
    <cfRule type="containsText" dxfId="59" priority="58" operator="containsText" text="НЕ">
      <formula>NOT(ISERROR(SEARCH("НЕ",L30)))</formula>
    </cfRule>
    <cfRule type="containsText" dxfId="58" priority="59" operator="containsText" text="ОДНОРОДНЫЕ">
      <formula>NOT(ISERROR(SEARCH("ОДНОРОДНЫЕ",L30)))</formula>
    </cfRule>
    <cfRule type="containsText" dxfId="57" priority="60" operator="containsText" text="НЕОДНОРОДНЫЕ">
      <formula>NOT(ISERROR(SEARCH("НЕОДНОРОДНЫЕ",L30)))</formula>
    </cfRule>
  </conditionalFormatting>
  <conditionalFormatting sqref="L30">
    <cfRule type="containsText" dxfId="56" priority="55" operator="containsText" text="НЕОДНОРОДНЫЕ">
      <formula>NOT(ISERROR(SEARCH("НЕОДНОРОДНЫЕ",L30)))</formula>
    </cfRule>
    <cfRule type="containsText" dxfId="55" priority="56" operator="containsText" text="ОДНОРОДНЫЕ">
      <formula>NOT(ISERROR(SEARCH("ОДНОРОДНЫЕ",L30)))</formula>
    </cfRule>
    <cfRule type="containsText" dxfId="54" priority="57" operator="containsText" text="НЕОДНОРОДНЫЕ">
      <formula>NOT(ISERROR(SEARCH("НЕОДНОРОДНЫЕ",L30)))</formula>
    </cfRule>
  </conditionalFormatting>
  <conditionalFormatting sqref="L29">
    <cfRule type="containsText" dxfId="53" priority="52" operator="containsText" text="НЕ">
      <formula>NOT(ISERROR(SEARCH("НЕ",L29)))</formula>
    </cfRule>
    <cfRule type="containsText" dxfId="52" priority="53" operator="containsText" text="ОДНОРОДНЫЕ">
      <formula>NOT(ISERROR(SEARCH("ОДНОРОДНЫЕ",L29)))</formula>
    </cfRule>
    <cfRule type="containsText" dxfId="51" priority="54" operator="containsText" text="НЕОДНОРОДНЫЕ">
      <formula>NOT(ISERROR(SEARCH("НЕОДНОРОДНЫЕ",L29)))</formula>
    </cfRule>
  </conditionalFormatting>
  <conditionalFormatting sqref="L29">
    <cfRule type="containsText" dxfId="50" priority="49" operator="containsText" text="НЕОДНОРОДНЫЕ">
      <formula>NOT(ISERROR(SEARCH("НЕОДНОРОДНЫЕ",L29)))</formula>
    </cfRule>
    <cfRule type="containsText" dxfId="49" priority="50" operator="containsText" text="ОДНОРОДНЫЕ">
      <formula>NOT(ISERROR(SEARCH("ОДНОРОДНЫЕ",L29)))</formula>
    </cfRule>
    <cfRule type="containsText" dxfId="48" priority="51" operator="containsText" text="НЕОДНОРОДНЫЕ">
      <formula>NOT(ISERROR(SEARCH("НЕОДНОРОДНЫЕ",L29)))</formula>
    </cfRule>
  </conditionalFormatting>
  <conditionalFormatting sqref="L28">
    <cfRule type="containsText" dxfId="47" priority="46" operator="containsText" text="НЕ">
      <formula>NOT(ISERROR(SEARCH("НЕ",L28)))</formula>
    </cfRule>
    <cfRule type="containsText" dxfId="46" priority="47" operator="containsText" text="ОДНОРОДНЫЕ">
      <formula>NOT(ISERROR(SEARCH("ОДНОРОДНЫЕ",L28)))</formula>
    </cfRule>
    <cfRule type="containsText" dxfId="45" priority="48" operator="containsText" text="НЕОДНОРОДНЫЕ">
      <formula>NOT(ISERROR(SEARCH("НЕОДНОРОДНЫЕ",L28)))</formula>
    </cfRule>
  </conditionalFormatting>
  <conditionalFormatting sqref="L28">
    <cfRule type="containsText" dxfId="44" priority="43" operator="containsText" text="НЕОДНОРОДНЫЕ">
      <formula>NOT(ISERROR(SEARCH("НЕОДНОРОДНЫЕ",L28)))</formula>
    </cfRule>
    <cfRule type="containsText" dxfId="43" priority="44" operator="containsText" text="ОДНОРОДНЫЕ">
      <formula>NOT(ISERROR(SEARCH("ОДНОРОДНЫЕ",L28)))</formula>
    </cfRule>
    <cfRule type="containsText" dxfId="42" priority="45" operator="containsText" text="НЕОДНОРОДНЫЕ">
      <formula>NOT(ISERROR(SEARCH("НЕОДНОРОДНЫЕ",L28)))</formula>
    </cfRule>
  </conditionalFormatting>
  <conditionalFormatting sqref="L27">
    <cfRule type="containsText" dxfId="41" priority="40" operator="containsText" text="НЕ">
      <formula>NOT(ISERROR(SEARCH("НЕ",L27)))</formula>
    </cfRule>
    <cfRule type="containsText" dxfId="40" priority="41" operator="containsText" text="ОДНОРОДНЫЕ">
      <formula>NOT(ISERROR(SEARCH("ОДНОРОДНЫЕ",L27)))</formula>
    </cfRule>
    <cfRule type="containsText" dxfId="39" priority="42" operator="containsText" text="НЕОДНОРОДНЫЕ">
      <formula>NOT(ISERROR(SEARCH("НЕОДНОРОДНЫЕ",L27)))</formula>
    </cfRule>
  </conditionalFormatting>
  <conditionalFormatting sqref="L27">
    <cfRule type="containsText" dxfId="38" priority="37" operator="containsText" text="НЕОДНОРОДНЫЕ">
      <formula>NOT(ISERROR(SEARCH("НЕОДНОРОДНЫЕ",L27)))</formula>
    </cfRule>
    <cfRule type="containsText" dxfId="37" priority="38" operator="containsText" text="ОДНОРОДНЫЕ">
      <formula>NOT(ISERROR(SEARCH("ОДНОРОДНЫЕ",L27)))</formula>
    </cfRule>
    <cfRule type="containsText" dxfId="36" priority="39" operator="containsText" text="НЕОДНОРОДНЫЕ">
      <formula>NOT(ISERROR(SEARCH("НЕОДНОРОДНЫЕ",L27)))</formula>
    </cfRule>
  </conditionalFormatting>
  <conditionalFormatting sqref="L26">
    <cfRule type="containsText" dxfId="35" priority="34" operator="containsText" text="НЕ">
      <formula>NOT(ISERROR(SEARCH("НЕ",L26)))</formula>
    </cfRule>
    <cfRule type="containsText" dxfId="34" priority="35" operator="containsText" text="ОДНОРОДНЫЕ">
      <formula>NOT(ISERROR(SEARCH("ОДНОРОДНЫЕ",L26)))</formula>
    </cfRule>
    <cfRule type="containsText" dxfId="33" priority="36" operator="containsText" text="НЕОДНОРОДНЫЕ">
      <formula>NOT(ISERROR(SEARCH("НЕОДНОРОДНЫЕ",L26)))</formula>
    </cfRule>
  </conditionalFormatting>
  <conditionalFormatting sqref="L26">
    <cfRule type="containsText" dxfId="32" priority="31" operator="containsText" text="НЕОДНОРОДНЫЕ">
      <formula>NOT(ISERROR(SEARCH("НЕОДНОРОДНЫЕ",L26)))</formula>
    </cfRule>
    <cfRule type="containsText" dxfId="31" priority="32" operator="containsText" text="ОДНОРОДНЫЕ">
      <formula>NOT(ISERROR(SEARCH("ОДНОРОДНЫЕ",L26)))</formula>
    </cfRule>
    <cfRule type="containsText" dxfId="30" priority="33" operator="containsText" text="НЕОДНОРОДНЫЕ">
      <formula>NOT(ISERROR(SEARCH("НЕОДНОРОДНЫЕ",L26)))</formula>
    </cfRule>
  </conditionalFormatting>
  <conditionalFormatting sqref="L25">
    <cfRule type="containsText" dxfId="29" priority="28" operator="containsText" text="НЕ">
      <formula>NOT(ISERROR(SEARCH("НЕ",L25)))</formula>
    </cfRule>
    <cfRule type="containsText" dxfId="28" priority="29" operator="containsText" text="ОДНОРОДНЫЕ">
      <formula>NOT(ISERROR(SEARCH("ОДНОРОДНЫЕ",L25)))</formula>
    </cfRule>
    <cfRule type="containsText" dxfId="27" priority="30" operator="containsText" text="НЕОДНОРОДНЫЕ">
      <formula>NOT(ISERROR(SEARCH("НЕОДНОРОДНЫЕ",L25)))</formula>
    </cfRule>
  </conditionalFormatting>
  <conditionalFormatting sqref="L25">
    <cfRule type="containsText" dxfId="26" priority="25" operator="containsText" text="НЕОДНОРОДНЫЕ">
      <formula>NOT(ISERROR(SEARCH("НЕОДНОРОДНЫЕ",L25)))</formula>
    </cfRule>
    <cfRule type="containsText" dxfId="25" priority="26" operator="containsText" text="ОДНОРОДНЫЕ">
      <formula>NOT(ISERROR(SEARCH("ОДНОРОДНЫЕ",L25)))</formula>
    </cfRule>
    <cfRule type="containsText" dxfId="24" priority="27" operator="containsText" text="НЕОДНОРОДНЫЕ">
      <formula>NOT(ISERROR(SEARCH("НЕОДНОРОДНЫЕ",L25)))</formula>
    </cfRule>
  </conditionalFormatting>
  <conditionalFormatting sqref="L24">
    <cfRule type="containsText" dxfId="23" priority="22" operator="containsText" text="НЕ">
      <formula>NOT(ISERROR(SEARCH("НЕ",L24)))</formula>
    </cfRule>
    <cfRule type="containsText" dxfId="22" priority="23" operator="containsText" text="ОДНОРОДНЫЕ">
      <formula>NOT(ISERROR(SEARCH("ОДНОРОДНЫЕ",L24)))</formula>
    </cfRule>
    <cfRule type="containsText" dxfId="21" priority="24" operator="containsText" text="НЕОДНОРОДНЫЕ">
      <formula>NOT(ISERROR(SEARCH("НЕОДНОРОДНЫЕ",L24)))</formula>
    </cfRule>
  </conditionalFormatting>
  <conditionalFormatting sqref="L24">
    <cfRule type="containsText" dxfId="20" priority="19" operator="containsText" text="НЕОДНОРОДНЫЕ">
      <formula>NOT(ISERROR(SEARCH("НЕОДНОРОДНЫЕ",L24)))</formula>
    </cfRule>
    <cfRule type="containsText" dxfId="19" priority="20" operator="containsText" text="ОДНОРОДНЫЕ">
      <formula>NOT(ISERROR(SEARCH("ОДНОРОДНЫЕ",L24)))</formula>
    </cfRule>
    <cfRule type="containsText" dxfId="18" priority="21" operator="containsText" text="НЕОДНОРОДНЫЕ">
      <formula>NOT(ISERROR(SEARCH("НЕОДНОРОДНЫЕ",L24)))</formula>
    </cfRule>
  </conditionalFormatting>
  <conditionalFormatting sqref="L23">
    <cfRule type="containsText" dxfId="17" priority="16" operator="containsText" text="НЕ">
      <formula>NOT(ISERROR(SEARCH("НЕ",L23)))</formula>
    </cfRule>
    <cfRule type="containsText" dxfId="16" priority="17" operator="containsText" text="ОДНОРОДНЫЕ">
      <formula>NOT(ISERROR(SEARCH("ОДНОРОДНЫЕ",L23)))</formula>
    </cfRule>
    <cfRule type="containsText" dxfId="15" priority="18" operator="containsText" text="НЕОДНОРОДНЫЕ">
      <formula>NOT(ISERROR(SEARCH("НЕОДНОРОДНЫЕ",L23)))</formula>
    </cfRule>
  </conditionalFormatting>
  <conditionalFormatting sqref="L23">
    <cfRule type="containsText" dxfId="14" priority="13" operator="containsText" text="НЕОДНОРОДНЫЕ">
      <formula>NOT(ISERROR(SEARCH("НЕОДНОРОДНЫЕ",L23)))</formula>
    </cfRule>
    <cfRule type="containsText" dxfId="13" priority="14" operator="containsText" text="ОДНОРОДНЫЕ">
      <formula>NOT(ISERROR(SEARCH("ОДНОРОДНЫЕ",L23)))</formula>
    </cfRule>
    <cfRule type="containsText" dxfId="12" priority="15" operator="containsText" text="НЕОДНОРОДНЫЕ">
      <formula>NOT(ISERROR(SEARCH("НЕОДНОРОДНЫЕ",L23)))</formula>
    </cfRule>
  </conditionalFormatting>
  <conditionalFormatting sqref="L22">
    <cfRule type="containsText" dxfId="11" priority="10" operator="containsText" text="НЕ">
      <formula>NOT(ISERROR(SEARCH("НЕ",L22)))</formula>
    </cfRule>
    <cfRule type="containsText" dxfId="10" priority="11" operator="containsText" text="ОДНОРОДНЫЕ">
      <formula>NOT(ISERROR(SEARCH("ОДНОРОДНЫЕ",L22)))</formula>
    </cfRule>
    <cfRule type="containsText" dxfId="9" priority="12" operator="containsText" text="НЕОДНОРОДНЫЕ">
      <formula>NOT(ISERROR(SEARCH("НЕОДНОРОДНЫЕ",L22)))</formula>
    </cfRule>
  </conditionalFormatting>
  <conditionalFormatting sqref="L22">
    <cfRule type="containsText" dxfId="8" priority="7" operator="containsText" text="НЕОДНОРОДНЫЕ">
      <formula>NOT(ISERROR(SEARCH("НЕОДНОРОДНЫЕ",L22)))</formula>
    </cfRule>
    <cfRule type="containsText" dxfId="7" priority="8" operator="containsText" text="ОДНОРОДНЫЕ">
      <formula>NOT(ISERROR(SEARCH("ОДНОРОДНЫЕ",L22)))</formula>
    </cfRule>
    <cfRule type="containsText" dxfId="6" priority="9" operator="containsText" text="НЕОДНОРОДНЫЕ">
      <formula>NOT(ISERROR(SEARCH("НЕОДНОРОДНЫЕ",L22)))</formula>
    </cfRule>
  </conditionalFormatting>
  <conditionalFormatting sqref="L21">
    <cfRule type="containsText" dxfId="5" priority="4" operator="containsText" text="НЕ">
      <formula>NOT(ISERROR(SEARCH("НЕ",L21)))</formula>
    </cfRule>
    <cfRule type="containsText" dxfId="4" priority="5" operator="containsText" text="ОДНОРОДНЫЕ">
      <formula>NOT(ISERROR(SEARCH("ОДНОРОДНЫЕ",L21)))</formula>
    </cfRule>
    <cfRule type="containsText" dxfId="3" priority="6" operator="containsText" text="НЕОДНОРОДНЫЕ">
      <formula>NOT(ISERROR(SEARCH("НЕОДНОРОДНЫЕ",L21)))</formula>
    </cfRule>
  </conditionalFormatting>
  <conditionalFormatting sqref="L21">
    <cfRule type="containsText" dxfId="2" priority="1" operator="containsText" text="НЕОДНОРОДНЫЕ">
      <formula>NOT(ISERROR(SEARCH("НЕОДНОРОДНЫЕ",L21)))</formula>
    </cfRule>
    <cfRule type="containsText" dxfId="1" priority="2" operator="containsText" text="ОДНОРОДНЫЕ">
      <formula>NOT(ISERROR(SEARCH("ОДНОРОДНЫЕ",L21)))</formula>
    </cfRule>
    <cfRule type="containsText" dxfId="0" priority="3" operator="containsText" text="НЕОДНОРОДНЫЕ">
      <formula>NOT(ISERROR(SEARCH("НЕОДНОРОДНЫЕ",L21)))</formula>
    </cfRule>
  </conditionalFormatting>
  <pageMargins left="0.31496062992125984" right="0.19685039370078741" top="0.35433070866141736" bottom="0.35433070866141736" header="0.11811023622047245" footer="0.11811023622047245"/>
  <pageSetup paperSize="9" scale="71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2024-07-18T13:18:25Z</dcterms:modified>
</cp:coreProperties>
</file>