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19" i="1"/>
  <c r="P20" i="1"/>
  <c r="P21" i="1"/>
  <c r="P22" i="1"/>
  <c r="P23" i="1"/>
  <c r="P24" i="1"/>
  <c r="P25" i="1"/>
  <c r="P26" i="1"/>
  <c r="P19" i="1"/>
  <c r="O20" i="1"/>
  <c r="T20" i="1" s="1"/>
  <c r="O21" i="1"/>
  <c r="T21" i="1" s="1"/>
  <c r="O22" i="1"/>
  <c r="T22" i="1" s="1"/>
  <c r="O23" i="1"/>
  <c r="T23" i="1" s="1"/>
  <c r="O24" i="1"/>
  <c r="T24" i="1" s="1"/>
  <c r="O25" i="1"/>
  <c r="T25" i="1" s="1"/>
  <c r="O26" i="1"/>
  <c r="T26" i="1" s="1"/>
  <c r="O19" i="1"/>
  <c r="T19" i="1" s="1"/>
  <c r="R23" i="1" l="1"/>
  <c r="S23" i="1" s="1"/>
  <c r="R22" i="1"/>
  <c r="S22" i="1" s="1"/>
  <c r="R19" i="1"/>
  <c r="S19" i="1" s="1"/>
  <c r="R20" i="1"/>
  <c r="S20" i="1" s="1"/>
  <c r="R26" i="1"/>
  <c r="S26" i="1" s="1"/>
  <c r="R25" i="1"/>
  <c r="S25" i="1" s="1"/>
  <c r="R24" i="1"/>
  <c r="S24" i="1" s="1"/>
  <c r="R21" i="1"/>
  <c r="S21" i="1" s="1"/>
  <c r="C16" i="1"/>
</calcChain>
</file>

<file path=xl/sharedStrings.xml><?xml version="1.0" encoding="utf-8"?>
<sst xmlns="http://schemas.openxmlformats.org/spreadsheetml/2006/main" count="66" uniqueCount="48">
  <si>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</si>
  <si>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</si>
  <si>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</si>
  <si>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</si>
  <si>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</si>
  <si>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</si>
  <si>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</si>
  <si>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</si>
  <si>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</si>
  <si>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</si>
  <si>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</si>
  <si>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</si>
  <si>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</si>
  <si>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</si>
  <si>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</si>
  <si>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</si>
  <si>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</si>
  <si>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</si>
  <si>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</si>
  <si>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</si>
  <si>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</si>
  <si>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</si>
  <si>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</si>
  <si>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</si>
  <si>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</si>
  <si>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</si>
  <si>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</si>
  <si>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</si>
  <si>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</si>
  <si>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</si>
  <si>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</si>
  <si>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</si>
  <si>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</si>
  <si>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</si>
  <si>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</si>
  <si>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144-24</t>
  </si>
  <si>
    <t>на поставку лекарственных препаратов группы растворы плазмозамещающие и перфузионные</t>
  </si>
  <si>
    <t xml:space="preserve">Натрия хлорид </t>
  </si>
  <si>
    <t>Натрия хлорид</t>
  </si>
  <si>
    <t>Декстроза</t>
  </si>
  <si>
    <t>Вода для инъекций</t>
  </si>
  <si>
    <t xml:space="preserve">Натрия хлорид  </t>
  </si>
  <si>
    <t>шт.</t>
  </si>
  <si>
    <t>уп.</t>
  </si>
  <si>
    <t>КП вх.575/вс от 03.07.2024</t>
  </si>
  <si>
    <t>КП вх.576/вс от 03.07.2024</t>
  </si>
  <si>
    <t>КП вх.577/вс от 03.07.2024</t>
  </si>
  <si>
    <t>Начальная (максимальная) цена договора устанавливается в размере 789470,93 руб. (семьсот восемьдесят девять тысяч четыреста семьдесят рублей девяносто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</si>
</sst>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85" zoomScaleNormal="85" zoomScalePageLayoutView="70" workbookViewId="0">
      <selection activeCell="V29" sqref="V29"/>
    </sheetView>
  </sheetViews>
  <sheetFormatPr defaultRowHeight="15" x14ac:dyDescent="0.25"/>
  <cols>
    <col min="1" max="1" width="6.140625" style="9" bestFit="1" customWidth="1"/>
    <col min="2" max="2" width="33.28515625" style="9" bestFit="1" customWidth="1"/>
    <col min="3" max="3" width="11.7109375" style="9" customWidth="1"/>
    <col min="4" max="4" width="7.140625" style="9" bestFit="1" customWidth="1"/>
    <col min="5" max="7" width="20.7109375" style="3" customWidth="1"/>
    <col min="8" max="14" width="16.85546875" style="3" hidden="1" customWidth="1"/>
    <col min="15" max="15" width="13.7109375" style="3" customWidth="1"/>
    <col min="16" max="16" width="9.42578125" style="9" customWidth="1"/>
    <col min="17" max="17" width="12.5703125" style="9" customWidth="1"/>
    <col min="18" max="18" width="10.28515625" style="9" customWidth="1"/>
    <col min="19" max="19" width="22.42578125" style="9" bestFit="1" customWidth="1"/>
    <col min="20" max="20" width="17.5703125" style="3" customWidth="1"/>
    <col min="21" max="21" width="10.7109375" style="9" bestFit="1" customWidth="1"/>
    <col min="22" max="22" width="11.28515625" style="9" bestFit="1" customWidth="1"/>
    <col min="23" max="23" width="10.7109375" style="9" bestFit="1" customWidth="1"/>
    <col min="24" max="24" width="11.7109375" style="9" bestFit="1" customWidth="1"/>
    <col min="25" max="25" width="10.7109375" style="9" bestFit="1" customWidth="1"/>
    <col min="26" max="16384" width="9.140625" style="9"/>
  </cols>
  <sheetData>
    <row r="1" spans="1:20" x14ac:dyDescent="0.25">
      <c r="T1" s="6" t="s">
        <v>19</v>
      </c>
    </row>
    <row r="2" spans="1:20" ht="14.45" customHeight="1" x14ac:dyDescent="0.25">
      <c r="T2" s="6" t="s">
        <v>20</v>
      </c>
    </row>
    <row r="3" spans="1:20" x14ac:dyDescent="0.25">
      <c r="G3" s="23" t="s">
        <v>36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x14ac:dyDescent="0.25">
      <c r="G4" s="12"/>
      <c r="H4" s="12"/>
      <c r="I4" s="12"/>
      <c r="J4" s="12"/>
      <c r="K4" s="12"/>
      <c r="L4" s="12"/>
      <c r="M4" s="12"/>
      <c r="N4" s="12"/>
      <c r="O4" s="12"/>
      <c r="P4" s="14"/>
      <c r="Q4" s="14"/>
      <c r="R4" s="14"/>
      <c r="S4" s="14"/>
      <c r="T4" s="7" t="s">
        <v>22</v>
      </c>
    </row>
    <row r="5" spans="1:20" x14ac:dyDescent="0.25">
      <c r="G5" s="12"/>
      <c r="H5" s="12"/>
      <c r="I5" s="12"/>
      <c r="J5" s="12"/>
      <c r="K5" s="12"/>
      <c r="L5" s="12"/>
      <c r="M5" s="12"/>
      <c r="N5" s="12"/>
      <c r="O5" s="12"/>
      <c r="P5" s="14"/>
      <c r="Q5" s="14"/>
      <c r="R5" s="14"/>
      <c r="S5" s="14"/>
      <c r="T5" s="7" t="s">
        <v>21</v>
      </c>
    </row>
    <row r="6" spans="1:20" ht="14.45" customHeight="1" x14ac:dyDescent="0.25">
      <c r="G6" s="12"/>
      <c r="H6" s="12"/>
      <c r="I6" s="12"/>
      <c r="J6" s="12"/>
      <c r="K6" s="12"/>
      <c r="L6" s="12"/>
      <c r="M6" s="12"/>
      <c r="N6" s="12"/>
      <c r="O6" s="12"/>
      <c r="P6" s="14"/>
      <c r="Q6" s="14"/>
      <c r="R6" s="14"/>
      <c r="S6" s="14"/>
      <c r="T6" s="7" t="s">
        <v>35</v>
      </c>
    </row>
    <row r="7" spans="1:20" x14ac:dyDescent="0.25">
      <c r="G7" s="12"/>
      <c r="H7" s="12"/>
      <c r="I7" s="12"/>
      <c r="J7" s="12"/>
      <c r="K7" s="12"/>
      <c r="L7" s="12"/>
      <c r="M7" s="12"/>
      <c r="N7" s="12"/>
      <c r="O7" s="12"/>
      <c r="P7" s="14"/>
      <c r="Q7" s="14"/>
      <c r="R7" s="14"/>
      <c r="S7" s="14"/>
      <c r="T7" s="5" t="s">
        <v>13</v>
      </c>
    </row>
    <row r="8" spans="1:20" x14ac:dyDescent="0.25">
      <c r="T8" s="13" t="s">
        <v>16</v>
      </c>
    </row>
    <row r="9" spans="1:20" x14ac:dyDescent="0.25">
      <c r="T9" s="13" t="s">
        <v>14</v>
      </c>
    </row>
    <row r="11" spans="1:20" ht="28.9" customHeight="1" x14ac:dyDescent="0.25">
      <c r="Q11" s="24" t="s">
        <v>30</v>
      </c>
      <c r="R11" s="24"/>
      <c r="S11" s="14"/>
      <c r="T11" s="12" t="s">
        <v>31</v>
      </c>
    </row>
    <row r="13" spans="1:20" x14ac:dyDescent="0.25">
      <c r="B13" s="28" t="s">
        <v>15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20" hidden="1" x14ac:dyDescent="0.25"/>
    <row r="16" spans="1:20" ht="87" customHeight="1" x14ac:dyDescent="0.25">
      <c r="A16" s="32" t="s">
        <v>11</v>
      </c>
      <c r="B16" s="33"/>
      <c r="C16" s="34">
        <f>SUM(T19:T26)</f>
        <v>789470.93333333335</v>
      </c>
      <c r="D16" s="33"/>
      <c r="E16" s="38" t="s">
        <v>44</v>
      </c>
      <c r="F16" s="38" t="s">
        <v>45</v>
      </c>
      <c r="G16" s="38" t="s">
        <v>46</v>
      </c>
      <c r="H16" s="16"/>
      <c r="I16" s="15"/>
      <c r="J16" s="15"/>
      <c r="K16" s="15"/>
      <c r="L16" s="15"/>
      <c r="M16" s="15"/>
      <c r="N16" s="15"/>
      <c r="O16" s="17"/>
      <c r="P16" s="18"/>
      <c r="Q16" s="18"/>
      <c r="R16" s="18"/>
      <c r="S16" s="18"/>
      <c r="T16" s="17"/>
    </row>
    <row r="17" spans="1:22" ht="30" customHeight="1" x14ac:dyDescent="0.25">
      <c r="A17" s="21" t="s">
        <v>0</v>
      </c>
      <c r="B17" s="21" t="s">
        <v>1</v>
      </c>
      <c r="C17" s="21" t="s">
        <v>2</v>
      </c>
      <c r="D17" s="21"/>
      <c r="E17" s="16" t="s">
        <v>23</v>
      </c>
      <c r="F17" s="16" t="s">
        <v>24</v>
      </c>
      <c r="G17" s="16" t="s">
        <v>25</v>
      </c>
      <c r="H17" s="17" t="s">
        <v>26</v>
      </c>
      <c r="I17" s="17" t="s">
        <v>27</v>
      </c>
      <c r="J17" s="17" t="s">
        <v>28</v>
      </c>
      <c r="K17" s="17" t="s">
        <v>29</v>
      </c>
      <c r="L17" s="17" t="s">
        <v>32</v>
      </c>
      <c r="M17" s="17" t="s">
        <v>33</v>
      </c>
      <c r="N17" s="17" t="s">
        <v>34</v>
      </c>
      <c r="O17" s="35" t="s">
        <v>12</v>
      </c>
      <c r="P17" s="21" t="s">
        <v>8</v>
      </c>
      <c r="Q17" s="21" t="s">
        <v>9</v>
      </c>
      <c r="R17" s="21" t="s">
        <v>10</v>
      </c>
      <c r="S17" s="21" t="s">
        <v>6</v>
      </c>
      <c r="T17" s="31" t="s">
        <v>7</v>
      </c>
    </row>
    <row r="18" spans="1:22" x14ac:dyDescent="0.25">
      <c r="A18" s="22"/>
      <c r="B18" s="22"/>
      <c r="C18" s="11" t="s">
        <v>3</v>
      </c>
      <c r="D18" s="11" t="s">
        <v>4</v>
      </c>
      <c r="E18" s="10" t="s">
        <v>5</v>
      </c>
      <c r="F18" s="10" t="s">
        <v>5</v>
      </c>
      <c r="G18" s="10" t="s">
        <v>5</v>
      </c>
      <c r="H18" s="10" t="s">
        <v>5</v>
      </c>
      <c r="I18" s="10" t="s">
        <v>5</v>
      </c>
      <c r="J18" s="10" t="s">
        <v>5</v>
      </c>
      <c r="K18" s="10" t="s">
        <v>5</v>
      </c>
      <c r="L18" s="10" t="s">
        <v>5</v>
      </c>
      <c r="M18" s="10" t="s">
        <v>5</v>
      </c>
      <c r="N18" s="10" t="s">
        <v>5</v>
      </c>
      <c r="O18" s="36"/>
      <c r="P18" s="21"/>
      <c r="Q18" s="21"/>
      <c r="R18" s="21"/>
      <c r="S18" s="21"/>
      <c r="T18" s="31"/>
    </row>
    <row r="19" spans="1:22" x14ac:dyDescent="0.25">
      <c r="A19" s="20">
        <v>1</v>
      </c>
      <c r="B19" s="2" t="s">
        <v>41</v>
      </c>
      <c r="C19" s="19" t="s">
        <v>42</v>
      </c>
      <c r="D19" s="19">
        <v>14000</v>
      </c>
      <c r="E19" s="38">
        <v>30</v>
      </c>
      <c r="F19" s="38">
        <v>27.23</v>
      </c>
      <c r="G19" s="38">
        <v>27.55</v>
      </c>
      <c r="H19" s="16"/>
      <c r="I19" s="16"/>
      <c r="J19" s="16"/>
      <c r="K19" s="16"/>
      <c r="L19" s="16"/>
      <c r="M19" s="16"/>
      <c r="N19" s="17"/>
      <c r="O19" s="17">
        <f>AVERAGE(E19:N19)</f>
        <v>28.26</v>
      </c>
      <c r="P19" s="18">
        <f xml:space="preserve"> COUNT(E19:N19)</f>
        <v>3</v>
      </c>
      <c r="Q19" s="18">
        <f>STDEV(E19:N19)</f>
        <v>1.5153547439461161</v>
      </c>
      <c r="R19" s="18">
        <f>Q19/O19*100</f>
        <v>5.3621894690237655</v>
      </c>
      <c r="S19" s="18" t="str">
        <f>IF(R19&lt;33,"ОДНОРОДНЫЕ","НЕОДНОРОДНЫЕ")</f>
        <v>ОДНОРОДНЫЕ</v>
      </c>
      <c r="T19" s="17">
        <f>D19*O19</f>
        <v>395640</v>
      </c>
    </row>
    <row r="20" spans="1:22" x14ac:dyDescent="0.25">
      <c r="A20" s="20">
        <v>2</v>
      </c>
      <c r="B20" s="2" t="s">
        <v>37</v>
      </c>
      <c r="C20" s="19" t="s">
        <v>42</v>
      </c>
      <c r="D20" s="19">
        <v>8000</v>
      </c>
      <c r="E20" s="38">
        <v>35.03</v>
      </c>
      <c r="F20" s="38">
        <v>34.450000000000003</v>
      </c>
      <c r="G20" s="38">
        <v>35.700000000000003</v>
      </c>
      <c r="H20" s="16"/>
      <c r="I20" s="16"/>
      <c r="J20" s="16"/>
      <c r="K20" s="16"/>
      <c r="L20" s="16"/>
      <c r="M20" s="16"/>
      <c r="N20" s="17"/>
      <c r="O20" s="17">
        <f t="shared" ref="O20:O26" si="0">AVERAGE(E20:N20)</f>
        <v>35.06</v>
      </c>
      <c r="P20" s="18">
        <f t="shared" ref="P20:P26" si="1" xml:space="preserve"> COUNT(E20:N20)</f>
        <v>3</v>
      </c>
      <c r="Q20" s="18">
        <f t="shared" ref="Q20:Q26" si="2">STDEV(E20:N20)</f>
        <v>0.62553976692133662</v>
      </c>
      <c r="R20" s="18">
        <f t="shared" ref="R20:R26" si="3">Q20/O20*100</f>
        <v>1.7841978520289121</v>
      </c>
      <c r="S20" s="18" t="str">
        <f t="shared" ref="S20:S26" si="4">IF(R20&lt;33,"ОДНОРОДНЫЕ","НЕОДНОРОДНЫЕ")</f>
        <v>ОДНОРОДНЫЕ</v>
      </c>
      <c r="T20" s="17">
        <f t="shared" ref="T20:T26" si="5">D20*O20</f>
        <v>280480</v>
      </c>
    </row>
    <row r="21" spans="1:22" x14ac:dyDescent="0.25">
      <c r="A21" s="20">
        <v>3</v>
      </c>
      <c r="B21" s="2" t="s">
        <v>38</v>
      </c>
      <c r="C21" s="19" t="s">
        <v>42</v>
      </c>
      <c r="D21" s="19">
        <v>2300</v>
      </c>
      <c r="E21" s="38">
        <v>40.19</v>
      </c>
      <c r="F21" s="38">
        <v>39.69</v>
      </c>
      <c r="G21" s="38">
        <v>40.07</v>
      </c>
      <c r="H21" s="16"/>
      <c r="I21" s="16"/>
      <c r="J21" s="16"/>
      <c r="K21" s="16"/>
      <c r="L21" s="16"/>
      <c r="M21" s="16"/>
      <c r="N21" s="17"/>
      <c r="O21" s="17">
        <f t="shared" si="0"/>
        <v>39.983333333333327</v>
      </c>
      <c r="P21" s="18">
        <f t="shared" si="1"/>
        <v>3</v>
      </c>
      <c r="Q21" s="18">
        <f t="shared" si="2"/>
        <v>0.26102362600602563</v>
      </c>
      <c r="R21" s="18">
        <f t="shared" si="3"/>
        <v>0.65283107796421602</v>
      </c>
      <c r="S21" s="18" t="str">
        <f t="shared" si="4"/>
        <v>ОДНОРОДНЫЕ</v>
      </c>
      <c r="T21" s="17">
        <f t="shared" si="5"/>
        <v>91961.666666666657</v>
      </c>
      <c r="V21" s="37"/>
    </row>
    <row r="22" spans="1:22" x14ac:dyDescent="0.25">
      <c r="A22" s="20">
        <v>4</v>
      </c>
      <c r="B22" s="2" t="s">
        <v>38</v>
      </c>
      <c r="C22" s="19" t="s">
        <v>42</v>
      </c>
      <c r="D22" s="19">
        <v>150</v>
      </c>
      <c r="E22" s="38">
        <v>20.149999999999999</v>
      </c>
      <c r="F22" s="38">
        <v>16.239999999999998</v>
      </c>
      <c r="G22" s="38">
        <v>20.100000000000001</v>
      </c>
      <c r="H22" s="16"/>
      <c r="I22" s="16"/>
      <c r="J22" s="16"/>
      <c r="K22" s="16"/>
      <c r="L22" s="16"/>
      <c r="M22" s="16"/>
      <c r="N22" s="17"/>
      <c r="O22" s="17">
        <f t="shared" si="0"/>
        <v>18.830000000000002</v>
      </c>
      <c r="P22" s="18">
        <f t="shared" si="1"/>
        <v>3</v>
      </c>
      <c r="Q22" s="18">
        <f t="shared" si="2"/>
        <v>2.2431451134512015</v>
      </c>
      <c r="R22" s="18">
        <f t="shared" si="3"/>
        <v>11.912613454334579</v>
      </c>
      <c r="S22" s="18" t="str">
        <f t="shared" si="4"/>
        <v>ОДНОРОДНЫЕ</v>
      </c>
      <c r="T22" s="17">
        <f t="shared" si="5"/>
        <v>2824.5000000000005</v>
      </c>
    </row>
    <row r="23" spans="1:22" x14ac:dyDescent="0.25">
      <c r="A23" s="20">
        <v>5</v>
      </c>
      <c r="B23" s="2" t="s">
        <v>39</v>
      </c>
      <c r="C23" s="19" t="s">
        <v>42</v>
      </c>
      <c r="D23" s="19">
        <v>220</v>
      </c>
      <c r="E23" s="38">
        <v>44</v>
      </c>
      <c r="F23" s="38">
        <v>42.65</v>
      </c>
      <c r="G23" s="38">
        <v>43.59</v>
      </c>
      <c r="H23" s="16"/>
      <c r="I23" s="16"/>
      <c r="J23" s="16"/>
      <c r="K23" s="16"/>
      <c r="L23" s="16"/>
      <c r="M23" s="16"/>
      <c r="N23" s="16"/>
      <c r="O23" s="17">
        <f t="shared" si="0"/>
        <v>43.413333333333334</v>
      </c>
      <c r="P23" s="18">
        <f t="shared" si="1"/>
        <v>3</v>
      </c>
      <c r="Q23" s="18">
        <f t="shared" si="2"/>
        <v>0.69212233986003879</v>
      </c>
      <c r="R23" s="18">
        <f t="shared" si="3"/>
        <v>1.5942621464835045</v>
      </c>
      <c r="S23" s="18" t="str">
        <f t="shared" si="4"/>
        <v>ОДНОРОДНЫЕ</v>
      </c>
      <c r="T23" s="17">
        <f t="shared" si="5"/>
        <v>9550.9333333333343</v>
      </c>
    </row>
    <row r="24" spans="1:22" x14ac:dyDescent="0.25">
      <c r="A24" s="20">
        <v>6</v>
      </c>
      <c r="B24" s="2" t="s">
        <v>39</v>
      </c>
      <c r="C24" s="19" t="s">
        <v>43</v>
      </c>
      <c r="D24" s="19">
        <v>30</v>
      </c>
      <c r="E24" s="38">
        <v>110</v>
      </c>
      <c r="F24" s="38">
        <v>96</v>
      </c>
      <c r="G24" s="38">
        <v>112</v>
      </c>
      <c r="H24" s="16"/>
      <c r="I24" s="16"/>
      <c r="J24" s="16"/>
      <c r="K24" s="16"/>
      <c r="L24" s="16"/>
      <c r="M24" s="16"/>
      <c r="N24" s="17"/>
      <c r="O24" s="17">
        <f t="shared" si="0"/>
        <v>106</v>
      </c>
      <c r="P24" s="18">
        <f t="shared" si="1"/>
        <v>3</v>
      </c>
      <c r="Q24" s="18">
        <f t="shared" si="2"/>
        <v>8.717797887081348</v>
      </c>
      <c r="R24" s="18">
        <f t="shared" si="3"/>
        <v>8.2243376293220258</v>
      </c>
      <c r="S24" s="18" t="str">
        <f t="shared" si="4"/>
        <v>ОДНОРОДНЫЕ</v>
      </c>
      <c r="T24" s="17">
        <f t="shared" si="5"/>
        <v>3180</v>
      </c>
    </row>
    <row r="25" spans="1:22" x14ac:dyDescent="0.25">
      <c r="A25" s="20">
        <v>7</v>
      </c>
      <c r="B25" s="1" t="s">
        <v>40</v>
      </c>
      <c r="C25" s="19" t="s">
        <v>43</v>
      </c>
      <c r="D25" s="19">
        <v>60</v>
      </c>
      <c r="E25" s="38">
        <v>78</v>
      </c>
      <c r="F25" s="38">
        <v>60</v>
      </c>
      <c r="G25" s="38">
        <v>67.8</v>
      </c>
      <c r="H25" s="16"/>
      <c r="I25" s="16"/>
      <c r="J25" s="16"/>
      <c r="K25" s="16"/>
      <c r="L25" s="16"/>
      <c r="M25" s="16"/>
      <c r="N25" s="17"/>
      <c r="O25" s="17">
        <f t="shared" si="0"/>
        <v>68.600000000000009</v>
      </c>
      <c r="P25" s="18">
        <f t="shared" si="1"/>
        <v>3</v>
      </c>
      <c r="Q25" s="18">
        <f t="shared" si="2"/>
        <v>9.0266272771173313</v>
      </c>
      <c r="R25" s="18">
        <f t="shared" si="3"/>
        <v>13.15834880046258</v>
      </c>
      <c r="S25" s="18" t="str">
        <f t="shared" si="4"/>
        <v>ОДНОРОДНЫЕ</v>
      </c>
      <c r="T25" s="17">
        <f t="shared" si="5"/>
        <v>4116.0000000000009</v>
      </c>
    </row>
    <row r="26" spans="1:22" x14ac:dyDescent="0.25">
      <c r="A26" s="20">
        <v>8</v>
      </c>
      <c r="B26" s="2" t="s">
        <v>38</v>
      </c>
      <c r="C26" s="19" t="s">
        <v>43</v>
      </c>
      <c r="D26" s="19">
        <v>50</v>
      </c>
      <c r="E26" s="38">
        <v>35</v>
      </c>
      <c r="F26" s="38">
        <v>28.93</v>
      </c>
      <c r="G26" s="38">
        <v>39.14</v>
      </c>
      <c r="H26" s="16"/>
      <c r="I26" s="16"/>
      <c r="J26" s="16"/>
      <c r="K26" s="16"/>
      <c r="L26" s="16"/>
      <c r="M26" s="16"/>
      <c r="N26" s="17"/>
      <c r="O26" s="17">
        <f t="shared" si="0"/>
        <v>34.356666666666662</v>
      </c>
      <c r="P26" s="18">
        <f t="shared" si="1"/>
        <v>3</v>
      </c>
      <c r="Q26" s="18">
        <f t="shared" si="2"/>
        <v>5.1353123890697923</v>
      </c>
      <c r="R26" s="18">
        <f t="shared" si="3"/>
        <v>14.947062352973104</v>
      </c>
      <c r="S26" s="18" t="str">
        <f t="shared" si="4"/>
        <v>ОДНОРОДНЫЕ</v>
      </c>
      <c r="T26" s="17">
        <f t="shared" si="5"/>
        <v>1717.833333333333</v>
      </c>
    </row>
    <row r="27" spans="1:22" x14ac:dyDescent="0.25">
      <c r="E27" s="9"/>
      <c r="F27" s="9"/>
      <c r="G27" s="9"/>
      <c r="U27" s="8"/>
      <c r="V27" s="3"/>
    </row>
    <row r="28" spans="1:22" x14ac:dyDescent="0.25">
      <c r="A28" s="29" t="s">
        <v>18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2" x14ac:dyDescent="0.25">
      <c r="A29" s="30" t="s">
        <v>17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2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2" s="14" customFormat="1" x14ac:dyDescent="0.25">
      <c r="A31" s="25" t="s">
        <v>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4"/>
      <c r="V31" s="4"/>
    </row>
    <row r="32" spans="1:22" x14ac:dyDescent="0.25">
      <c r="S32" s="8"/>
    </row>
  </sheetData>
  <mergeCells count="18">
    <mergeCell ref="A31:T31"/>
    <mergeCell ref="A30:T30"/>
    <mergeCell ref="B13:S13"/>
    <mergeCell ref="A28:T28"/>
    <mergeCell ref="A29:T29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:S26">
    <cfRule type="containsText" dxfId="5" priority="82" operator="containsText" text="НЕ">
      <formula>NOT(ISERROR(SEARCH("НЕ",S19)))</formula>
    </cfRule>
    <cfRule type="containsText" dxfId="4" priority="83" operator="containsText" text="ОДНОРОДНЫЕ">
      <formula>NOT(ISERROR(SEARCH("ОДНОРОДНЫЕ",S19)))</formula>
    </cfRule>
    <cfRule type="containsText" dxfId="3" priority="84" operator="containsText" text="НЕОДНОРОДНЫЕ">
      <formula>NOT(ISERROR(SEARCH("НЕОДНОРОДНЫЕ",S19)))</formula>
    </cfRule>
  </conditionalFormatting>
  <conditionalFormatting sqref="S19:S26">
    <cfRule type="containsText" dxfId="2" priority="79" operator="containsText" text="НЕОДНОРОДНЫЕ">
      <formula>NOT(ISERROR(SEARCH("НЕОДНОРОДНЫЕ",S19)))</formula>
    </cfRule>
    <cfRule type="containsText" dxfId="1" priority="80" operator="containsText" text="ОДНОРОДНЫЕ">
      <formula>NOT(ISERROR(SEARCH("ОДНОРОДНЫЕ",S19)))</formula>
    </cfRule>
    <cfRule type="containsText" dxfId="0" priority="81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2024-07-18T07:33:35Z</dcterms:modified>
</cp:coreProperties>
</file>