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J22" i="1"/>
  <c r="J23" i="1"/>
  <c r="J20" i="1"/>
  <c r="E24" i="1" l="1"/>
  <c r="G24" i="1" l="1"/>
  <c r="F24" i="1"/>
  <c r="O21" i="1" l="1"/>
  <c r="K21" i="1"/>
  <c r="L21" i="1"/>
  <c r="O22" i="1"/>
  <c r="K22" i="1"/>
  <c r="L22" i="1"/>
  <c r="L23" i="1"/>
  <c r="K23" i="1"/>
  <c r="L20" i="1"/>
  <c r="K20" i="1"/>
  <c r="O20" i="1"/>
  <c r="C17" i="1" l="1"/>
  <c r="M21" i="1"/>
  <c r="N21" i="1" s="1"/>
  <c r="M22" i="1"/>
  <c r="N22" i="1" s="1"/>
  <c r="M23" i="1"/>
  <c r="N23" i="1" s="1"/>
  <c r="M20" i="1"/>
  <c r="N20" i="1" s="1"/>
  <c r="O23" i="1"/>
</calcChain>
</file>

<file path=xl/sharedStrings.xml><?xml version="1.0" encoding="utf-8"?>
<sst xmlns="http://schemas.openxmlformats.org/spreadsheetml/2006/main" count="48" uniqueCount="41">
  <si>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</si>
  <si>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</si>
  <si>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</si>
  <si>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</si>
  <si>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</si>
  <si>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</si>
  <si>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</si>
  <si>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</si>
  <si>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</si>
  <si>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</si>
  <si>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</si>
  <si>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</si>
  <si>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</si>
  <si>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</si>
  <si>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</si>
  <si>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</si>
  <si>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</si>
  <si>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</si>
  <si>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</si>
  <si>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</si>
  <si>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</si>
  <si>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</si>
  <si>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</si>
  <si>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</si>
  <si>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</si>
  <si>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</si>
  <si>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Источник № 1</t>
  </si>
  <si>
    <t>Источник № 2</t>
  </si>
  <si>
    <t>Источник № 3</t>
  </si>
  <si>
    <t>Хлебцы диабетические в ассортименте</t>
  </si>
  <si>
    <t>Слайсы диабетические в ассортименте (без риса)</t>
  </si>
  <si>
    <t>Зефир в ассортименте (весовой)</t>
  </si>
  <si>
    <t>Мармелад в ассортименте (весовой)</t>
  </si>
  <si>
    <t>Ж.В. Есева</t>
  </si>
  <si>
    <t>Главный врач</t>
  </si>
  <si>
    <t>Начальная (максимальная) цена договора устанавливается в размере  228065 руб. (двести двадцать восемь тысяч шестьдесят пять рублей 00 копеек)</t>
  </si>
  <si>
    <t>КП вх.1521 от 08.07.2024</t>
  </si>
  <si>
    <t>КП вх.1522 от 08.07.2024</t>
  </si>
  <si>
    <t>КП вх.1523 от 08.07.2024</t>
  </si>
  <si>
    <t>№ 142-24</t>
  </si>
  <si>
    <t>на поставку кондитерских изделий (зефир, мармелад, диабетические хлебцы и слайсы) путем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</si>
</sst>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zoomScale="85" zoomScaleNormal="85" zoomScalePageLayoutView="70" workbookViewId="0">
      <selection activeCell="C20" sqref="C20:D23"/>
    </sheetView>
  </sheetViews>
  <sheetFormatPr defaultRowHeight="15" x14ac:dyDescent="0.25"/>
  <cols>
    <col min="1" max="1" width="9.140625" style="16"/>
    <col min="2" max="2" width="37.28515625" style="16" customWidth="1"/>
    <col min="3" max="4" width="9.140625" style="16"/>
    <col min="5" max="6" width="17.7109375" style="12" customWidth="1"/>
    <col min="7" max="7" width="16.140625" style="12" customWidth="1"/>
    <col min="8" max="8" width="14.7109375" style="12" hidden="1" customWidth="1"/>
    <col min="9" max="9" width="4.85546875" style="12" hidden="1" customWidth="1"/>
    <col min="10" max="10" width="13.7109375" style="12" customWidth="1"/>
    <col min="11" max="11" width="9.42578125" style="16" customWidth="1"/>
    <col min="12" max="12" width="12.5703125" style="16" customWidth="1"/>
    <col min="13" max="13" width="10.28515625" style="16" customWidth="1"/>
    <col min="14" max="14" width="19.28515625" style="16" bestFit="1" customWidth="1"/>
    <col min="15" max="15" width="19" style="12" customWidth="1"/>
    <col min="16" max="16384" width="9.140625" style="1"/>
  </cols>
  <sheetData>
    <row r="1" spans="2:20" x14ac:dyDescent="0.25">
      <c r="O1" s="4" t="s">
        <v>21</v>
      </c>
    </row>
    <row r="2" spans="2:20" x14ac:dyDescent="0.25">
      <c r="O2" s="4" t="s">
        <v>22</v>
      </c>
    </row>
    <row r="3" spans="2:20" x14ac:dyDescent="0.25">
      <c r="O3" s="4" t="s">
        <v>40</v>
      </c>
    </row>
    <row r="4" spans="2:20" x14ac:dyDescent="0.25">
      <c r="O4" s="4" t="s">
        <v>23</v>
      </c>
    </row>
    <row r="5" spans="2:20" x14ac:dyDescent="0.25">
      <c r="O5" s="4" t="s">
        <v>24</v>
      </c>
    </row>
    <row r="6" spans="2:20" x14ac:dyDescent="0.25">
      <c r="O6" s="9" t="s">
        <v>39</v>
      </c>
      <c r="T6" s="4"/>
    </row>
    <row r="7" spans="2:20" x14ac:dyDescent="0.25">
      <c r="T7" s="4"/>
    </row>
    <row r="8" spans="2:20" x14ac:dyDescent="0.25">
      <c r="O8" s="13" t="s">
        <v>13</v>
      </c>
      <c r="T8" s="4"/>
    </row>
    <row r="9" spans="2:20" x14ac:dyDescent="0.25">
      <c r="O9" s="14" t="s">
        <v>16</v>
      </c>
      <c r="T9" s="4"/>
    </row>
    <row r="10" spans="2:20" x14ac:dyDescent="0.25">
      <c r="O10" s="14" t="s">
        <v>14</v>
      </c>
      <c r="T10" s="4"/>
    </row>
    <row r="11" spans="2:20" x14ac:dyDescent="0.25">
      <c r="T11" s="4"/>
    </row>
    <row r="12" spans="2:20" ht="28.9" customHeight="1" x14ac:dyDescent="0.25">
      <c r="L12" s="20" t="s">
        <v>34</v>
      </c>
      <c r="M12" s="20"/>
      <c r="O12" s="12" t="s">
        <v>33</v>
      </c>
    </row>
    <row r="14" spans="2:20" x14ac:dyDescent="0.25">
      <c r="B14" s="20" t="s">
        <v>15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2:20" hidden="1" x14ac:dyDescent="0.25"/>
    <row r="17" spans="1:15" s="16" customFormat="1" ht="30" x14ac:dyDescent="0.25">
      <c r="A17" s="22" t="s">
        <v>11</v>
      </c>
      <c r="B17" s="23"/>
      <c r="C17" s="24">
        <f>SUM(O20:O23)</f>
        <v>228065</v>
      </c>
      <c r="D17" s="25"/>
      <c r="E17" s="17" t="s">
        <v>36</v>
      </c>
      <c r="F17" s="17" t="s">
        <v>37</v>
      </c>
      <c r="G17" s="17" t="s">
        <v>38</v>
      </c>
      <c r="H17" s="6"/>
      <c r="I17" s="6"/>
      <c r="J17" s="6"/>
      <c r="K17" s="5"/>
      <c r="L17" s="5"/>
      <c r="M17" s="5"/>
      <c r="N17" s="5"/>
      <c r="O17" s="6"/>
    </row>
    <row r="18" spans="1:15" s="16" customFormat="1" ht="30" customHeight="1" x14ac:dyDescent="0.25">
      <c r="A18" s="19" t="s">
        <v>0</v>
      </c>
      <c r="B18" s="19" t="s">
        <v>1</v>
      </c>
      <c r="C18" s="19" t="s">
        <v>2</v>
      </c>
      <c r="D18" s="19"/>
      <c r="E18" s="6" t="s">
        <v>26</v>
      </c>
      <c r="F18" s="6" t="s">
        <v>27</v>
      </c>
      <c r="G18" s="6" t="s">
        <v>28</v>
      </c>
      <c r="H18" s="6" t="s">
        <v>17</v>
      </c>
      <c r="I18" s="6" t="s">
        <v>18</v>
      </c>
      <c r="J18" s="26" t="s">
        <v>12</v>
      </c>
      <c r="K18" s="19" t="s">
        <v>8</v>
      </c>
      <c r="L18" s="19" t="s">
        <v>9</v>
      </c>
      <c r="M18" s="19" t="s">
        <v>10</v>
      </c>
      <c r="N18" s="19" t="s">
        <v>6</v>
      </c>
      <c r="O18" s="21" t="s">
        <v>7</v>
      </c>
    </row>
    <row r="19" spans="1:15" s="16" customFormat="1" ht="60" x14ac:dyDescent="0.25">
      <c r="A19" s="19"/>
      <c r="B19" s="28"/>
      <c r="C19" s="5" t="s">
        <v>3</v>
      </c>
      <c r="D19" s="5" t="s">
        <v>4</v>
      </c>
      <c r="E19" s="6" t="s">
        <v>5</v>
      </c>
      <c r="F19" s="6" t="s">
        <v>5</v>
      </c>
      <c r="G19" s="6" t="s">
        <v>5</v>
      </c>
      <c r="H19" s="6" t="s">
        <v>5</v>
      </c>
      <c r="I19" s="6" t="s">
        <v>5</v>
      </c>
      <c r="J19" s="27"/>
      <c r="K19" s="19"/>
      <c r="L19" s="19"/>
      <c r="M19" s="19"/>
      <c r="N19" s="19"/>
      <c r="O19" s="21"/>
    </row>
    <row r="20" spans="1:15" s="16" customFormat="1" ht="30" x14ac:dyDescent="0.25">
      <c r="A20" s="7">
        <v>2</v>
      </c>
      <c r="B20" s="11" t="s">
        <v>29</v>
      </c>
      <c r="C20" s="8" t="s">
        <v>20</v>
      </c>
      <c r="D20" s="3">
        <v>100</v>
      </c>
      <c r="E20" s="6">
        <v>350</v>
      </c>
      <c r="F20" s="6">
        <v>590</v>
      </c>
      <c r="G20" s="6">
        <v>600</v>
      </c>
      <c r="H20" s="6"/>
      <c r="I20" s="6"/>
      <c r="J20" s="6">
        <f>ROUNDDOWN(AVERAGE(E20:I20),2)</f>
        <v>513.33000000000004</v>
      </c>
      <c r="K20" s="5">
        <f t="shared" ref="K20:K23" si="0">COUNT(E20:I20)</f>
        <v>3</v>
      </c>
      <c r="L20" s="5">
        <f t="shared" ref="L20:L23" si="1">STDEV(E20:I20)</f>
        <v>141.53915830374757</v>
      </c>
      <c r="M20" s="5">
        <f t="shared" ref="M20:M23" si="2">L20/J20*100</f>
        <v>27.572742349706342</v>
      </c>
      <c r="N20" s="5" t="str">
        <f t="shared" ref="N20:N23" si="3">IF(M20&lt;33,"ОДНОРОДНЫЕ","НЕОДНОРОДНЫЕ")</f>
        <v>ОДНОРОДНЫЕ</v>
      </c>
      <c r="O20" s="6">
        <f t="shared" ref="O20:O23" si="4">D20*J20</f>
        <v>51333.000000000007</v>
      </c>
    </row>
    <row r="21" spans="1:15" s="16" customFormat="1" ht="30" x14ac:dyDescent="0.25">
      <c r="A21" s="7">
        <v>3</v>
      </c>
      <c r="B21" s="11" t="s">
        <v>30</v>
      </c>
      <c r="C21" s="8" t="s">
        <v>20</v>
      </c>
      <c r="D21" s="3">
        <v>150</v>
      </c>
      <c r="E21" s="6">
        <v>550</v>
      </c>
      <c r="F21" s="6">
        <v>535</v>
      </c>
      <c r="G21" s="6">
        <v>545</v>
      </c>
      <c r="H21" s="6"/>
      <c r="I21" s="6"/>
      <c r="J21" s="17">
        <f t="shared" ref="J21:J23" si="5">ROUNDDOWN(AVERAGE(E21:I21),2)</f>
        <v>543.33000000000004</v>
      </c>
      <c r="K21" s="5">
        <f t="shared" ref="K21:K22" si="6">COUNT(E21:I21)</f>
        <v>3</v>
      </c>
      <c r="L21" s="5">
        <f t="shared" ref="L21:L22" si="7">STDEV(E21:I21)</f>
        <v>7.6376261582597342</v>
      </c>
      <c r="M21" s="5">
        <f t="shared" ref="M21:M22" si="8">L21/J21*100</f>
        <v>1.405706689904797</v>
      </c>
      <c r="N21" s="5" t="str">
        <f t="shared" ref="N21:N22" si="9">IF(M21&lt;33,"ОДНОРОДНЫЕ","НЕОДНОРОДНЫЕ")</f>
        <v>ОДНОРОДНЫЕ</v>
      </c>
      <c r="O21" s="6">
        <f t="shared" ref="O21:O22" si="10">D21*J21</f>
        <v>81499.5</v>
      </c>
    </row>
    <row r="22" spans="1:15" s="16" customFormat="1" x14ac:dyDescent="0.25">
      <c r="A22" s="7">
        <v>4</v>
      </c>
      <c r="B22" s="11" t="s">
        <v>31</v>
      </c>
      <c r="C22" s="8" t="s">
        <v>20</v>
      </c>
      <c r="D22" s="3">
        <v>100</v>
      </c>
      <c r="E22" s="6">
        <v>312</v>
      </c>
      <c r="F22" s="6">
        <v>400</v>
      </c>
      <c r="G22" s="6">
        <v>420</v>
      </c>
      <c r="H22" s="6"/>
      <c r="I22" s="6"/>
      <c r="J22" s="17">
        <f t="shared" si="5"/>
        <v>377.33</v>
      </c>
      <c r="K22" s="5">
        <f t="shared" si="6"/>
        <v>3</v>
      </c>
      <c r="L22" s="5">
        <f t="shared" si="7"/>
        <v>57.457230470440734</v>
      </c>
      <c r="M22" s="5">
        <f t="shared" si="8"/>
        <v>15.22731573700494</v>
      </c>
      <c r="N22" s="5" t="str">
        <f t="shared" si="9"/>
        <v>ОДНОРОДНЫЕ</v>
      </c>
      <c r="O22" s="6">
        <f t="shared" si="10"/>
        <v>37733</v>
      </c>
    </row>
    <row r="23" spans="1:15" s="16" customFormat="1" x14ac:dyDescent="0.25">
      <c r="A23" s="7">
        <v>5</v>
      </c>
      <c r="B23" s="11" t="s">
        <v>32</v>
      </c>
      <c r="C23" s="8" t="s">
        <v>20</v>
      </c>
      <c r="D23" s="2">
        <v>150</v>
      </c>
      <c r="E23" s="6">
        <v>280</v>
      </c>
      <c r="F23" s="6">
        <v>425</v>
      </c>
      <c r="G23" s="6">
        <v>445</v>
      </c>
      <c r="H23" s="6"/>
      <c r="I23" s="6"/>
      <c r="J23" s="17">
        <f t="shared" si="5"/>
        <v>383.33</v>
      </c>
      <c r="K23" s="5">
        <f t="shared" si="0"/>
        <v>3</v>
      </c>
      <c r="L23" s="5">
        <f t="shared" si="1"/>
        <v>90.046284394934048</v>
      </c>
      <c r="M23" s="5">
        <f t="shared" si="2"/>
        <v>23.490539325107363</v>
      </c>
      <c r="N23" s="5" t="str">
        <f t="shared" si="3"/>
        <v>ОДНОРОДНЫЕ</v>
      </c>
      <c r="O23" s="6">
        <f t="shared" si="4"/>
        <v>57499.5</v>
      </c>
    </row>
    <row r="24" spans="1:15" s="16" customFormat="1" ht="17.45" customHeight="1" x14ac:dyDescent="0.25">
      <c r="A24" s="5"/>
      <c r="B24" s="10"/>
      <c r="C24" s="5"/>
      <c r="D24" s="2"/>
      <c r="E24" s="6">
        <f>SUMPRODUCT($D$20:$D$23,E20:E23)</f>
        <v>190700</v>
      </c>
      <c r="F24" s="6">
        <f>SUMPRODUCT($D$20:$D$23,F20:F23)</f>
        <v>243000</v>
      </c>
      <c r="G24" s="6">
        <f>SUMPRODUCT($D$20:$D$23,G20:G23)</f>
        <v>250500</v>
      </c>
      <c r="H24" s="6"/>
      <c r="I24" s="6"/>
      <c r="J24" s="6"/>
      <c r="K24" s="5"/>
      <c r="L24" s="5"/>
      <c r="M24" s="5"/>
      <c r="N24" s="5"/>
      <c r="O24" s="6"/>
    </row>
    <row r="26" spans="1:15" x14ac:dyDescent="0.25">
      <c r="A26" s="18" t="s">
        <v>25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25">
      <c r="A27" s="18" t="s">
        <v>19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5">
      <c r="A29" s="29" t="s">
        <v>35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mergeCells count="16">
    <mergeCell ref="A26:O26"/>
    <mergeCell ref="A27:O27"/>
    <mergeCell ref="A29:O29"/>
    <mergeCell ref="C18:D18"/>
    <mergeCell ref="L12:M12"/>
    <mergeCell ref="B14:N14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:N24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4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2024-07-17T07:24:55Z</dcterms:modified>
</cp:coreProperties>
</file>