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L20" i="1" l="1"/>
  <c r="K20" i="1"/>
  <c r="J20" i="1"/>
  <c r="O20" i="1" s="1"/>
  <c r="E21" i="1"/>
  <c r="F21" i="1"/>
  <c r="M20" i="1" l="1"/>
  <c r="N20" i="1" s="1"/>
  <c r="G21" i="1"/>
  <c r="L23" i="1" l="1"/>
  <c r="K23" i="1"/>
  <c r="L22" i="1"/>
  <c r="K22" i="1"/>
  <c r="J23" i="1"/>
  <c r="J22" i="1"/>
  <c r="O22" i="1" s="1"/>
  <c r="L24" i="1"/>
  <c r="J24" i="1"/>
  <c r="O24" i="1" s="1"/>
  <c r="K24" i="1"/>
  <c r="M24" i="1" l="1"/>
  <c r="M23" i="1"/>
  <c r="N23" i="1" s="1"/>
  <c r="M22" i="1"/>
  <c r="N22" i="1" s="1"/>
  <c r="O23" i="1"/>
  <c r="N24" i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<sst xmlns="http://schemas.openxmlformats.org/spreadsheetml/2006/main" count="43" uniqueCount="39">
  <si>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</si>
  <si>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</si>
  <si>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</si>
  <si>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</si>
  <si>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</si>
  <si>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</si>
  <si>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</si>
  <si>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</si>
  <si>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</si>
  <si>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</si>
  <si>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</si>
  <si>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</si>
  <si>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</si>
  <si>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</si>
  <si>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</si>
  <si>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</si>
  <si>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</si>
  <si>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</si>
  <si>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</si>
  <si>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</si>
  <si>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</si>
  <si>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</si>
  <si>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</si>
  <si>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</si>
  <si>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</si>
  <si>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</si>
  <si>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</si>
  <si>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</si>
  <si>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</si>
  <si>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</si>
  <si>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</si>
  <si>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№ 247-23</t>
  </si>
  <si>
    <t>на оказание услуг по техническому обслуживанию кондиционеров</t>
  </si>
  <si>
    <t>Усл.ед.</t>
  </si>
  <si>
    <t>Исходя из имеющегося у Заказчика объёма финансового обеспечения для осуществления закупки НМЦД устанавливается в размере 450000 руб. (четыреста пятьдесят тысяч рублей 00 копеек)</t>
  </si>
  <si>
    <t>Техническое обслуживание кондиционеров</t>
  </si>
  <si>
    <t>КП вх. 4181-10/23 от 24.10.2023</t>
  </si>
  <si>
    <t>КП вх. 4182-10/23 от 24.10.2023</t>
  </si>
  <si>
    <t>КП вх. 4183-10/23 от 24.10.2023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</si>
</sst>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G17" sqref="E17:G17"/>
    </sheetView>
  </sheetViews>
  <sheetFormatPr defaultRowHeight="15" x14ac:dyDescent="0.25"/>
  <cols>
    <col min="1" max="1" width="9.140625" style="5"/>
    <col min="2" max="2" width="41" style="5" customWidth="1"/>
    <col min="3" max="4" width="9.140625" style="5"/>
    <col min="5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9.28515625" style="5" customWidth="1"/>
    <col min="15" max="15" width="13.28515625" style="1" customWidth="1"/>
    <col min="16" max="16" width="9.140625" style="4"/>
    <col min="17" max="17" width="11.7109375" style="4" bestFit="1" customWidth="1"/>
    <col min="18" max="16384" width="9.140625" style="4"/>
  </cols>
  <sheetData>
    <row r="1" spans="2:15" x14ac:dyDescent="0.25">
      <c r="O1" s="13" t="s">
        <v>27</v>
      </c>
    </row>
    <row r="2" spans="2:15" ht="14.45" customHeight="1" x14ac:dyDescent="0.25">
      <c r="O2" s="13" t="s">
        <v>28</v>
      </c>
    </row>
    <row r="3" spans="2:15" x14ac:dyDescent="0.25">
      <c r="O3" s="13" t="s">
        <v>32</v>
      </c>
    </row>
    <row r="4" spans="2:15" ht="14.45" customHeight="1" x14ac:dyDescent="0.25">
      <c r="O4" s="13" t="s">
        <v>30</v>
      </c>
    </row>
    <row r="5" spans="2:15" ht="14.45" customHeight="1" x14ac:dyDescent="0.25">
      <c r="O5" s="13" t="s">
        <v>29</v>
      </c>
    </row>
    <row r="6" spans="2:15" ht="14.45" customHeight="1" x14ac:dyDescent="0.25">
      <c r="O6" s="16" t="s">
        <v>31</v>
      </c>
    </row>
    <row r="8" spans="2:15" x14ac:dyDescent="0.25">
      <c r="O8" s="2" t="s">
        <v>16</v>
      </c>
    </row>
    <row r="9" spans="2:15" x14ac:dyDescent="0.25">
      <c r="O9" s="3" t="s">
        <v>21</v>
      </c>
    </row>
    <row r="10" spans="2:15" x14ac:dyDescent="0.25">
      <c r="O10" s="3" t="s">
        <v>17</v>
      </c>
    </row>
    <row r="12" spans="2:15" ht="28.9" customHeight="1" x14ac:dyDescent="0.25">
      <c r="L12" s="19" t="s">
        <v>20</v>
      </c>
      <c r="M12" s="19"/>
      <c r="O12" s="1" t="s">
        <v>18</v>
      </c>
    </row>
    <row r="14" spans="2:15" x14ac:dyDescent="0.25">
      <c r="B14" s="19" t="s">
        <v>19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2:15" hidden="1" x14ac:dyDescent="0.25"/>
    <row r="17" spans="1:15" s="5" customFormat="1" ht="47.25" customHeight="1" x14ac:dyDescent="0.25">
      <c r="A17" s="22" t="s">
        <v>14</v>
      </c>
      <c r="B17" s="23"/>
      <c r="C17" s="24">
        <f>G21</f>
        <v>450000</v>
      </c>
      <c r="D17" s="23"/>
      <c r="E17" s="15" t="s">
        <v>36</v>
      </c>
      <c r="F17" s="15" t="s">
        <v>37</v>
      </c>
      <c r="G17" s="15" t="s">
        <v>38</v>
      </c>
      <c r="H17" s="6"/>
      <c r="I17" s="7"/>
      <c r="J17" s="7"/>
      <c r="K17" s="8"/>
      <c r="L17" s="8"/>
      <c r="M17" s="8"/>
      <c r="N17" s="8"/>
      <c r="O17" s="7"/>
    </row>
    <row r="18" spans="1:15" s="5" customFormat="1" ht="30" customHeight="1" x14ac:dyDescent="0.25">
      <c r="A18" s="17" t="s">
        <v>0</v>
      </c>
      <c r="B18" s="17" t="s">
        <v>1</v>
      </c>
      <c r="C18" s="17" t="s">
        <v>2</v>
      </c>
      <c r="D18" s="17"/>
      <c r="E18" s="7" t="s">
        <v>5</v>
      </c>
      <c r="F18" s="7" t="s">
        <v>7</v>
      </c>
      <c r="G18" s="7" t="s">
        <v>8</v>
      </c>
      <c r="H18" s="7" t="s">
        <v>22</v>
      </c>
      <c r="I18" s="7" t="s">
        <v>23</v>
      </c>
      <c r="J18" s="25" t="s">
        <v>15</v>
      </c>
      <c r="K18" s="17" t="s">
        <v>11</v>
      </c>
      <c r="L18" s="17" t="s">
        <v>12</v>
      </c>
      <c r="M18" s="17" t="s">
        <v>13</v>
      </c>
      <c r="N18" s="17" t="s">
        <v>9</v>
      </c>
      <c r="O18" s="21" t="s">
        <v>10</v>
      </c>
    </row>
    <row r="19" spans="1:15" s="5" customFormat="1" ht="30" x14ac:dyDescent="0.25">
      <c r="A19" s="17"/>
      <c r="B19" s="17"/>
      <c r="C19" s="8" t="s">
        <v>3</v>
      </c>
      <c r="D19" s="8" t="s">
        <v>4</v>
      </c>
      <c r="E19" s="7" t="s">
        <v>6</v>
      </c>
      <c r="F19" s="7" t="s">
        <v>6</v>
      </c>
      <c r="G19" s="7" t="s">
        <v>6</v>
      </c>
      <c r="H19" s="7" t="s">
        <v>6</v>
      </c>
      <c r="I19" s="7" t="s">
        <v>6</v>
      </c>
      <c r="J19" s="26"/>
      <c r="K19" s="17"/>
      <c r="L19" s="17"/>
      <c r="M19" s="17"/>
      <c r="N19" s="17"/>
      <c r="O19" s="21"/>
    </row>
    <row r="20" spans="1:15" s="5" customFormat="1" x14ac:dyDescent="0.25">
      <c r="A20" s="8">
        <v>1</v>
      </c>
      <c r="B20" s="14" t="s">
        <v>35</v>
      </c>
      <c r="C20" s="8" t="s">
        <v>33</v>
      </c>
      <c r="D20" s="9">
        <v>300</v>
      </c>
      <c r="E20" s="7">
        <v>1580</v>
      </c>
      <c r="F20" s="7">
        <v>1610</v>
      </c>
      <c r="G20" s="7">
        <v>1500</v>
      </c>
      <c r="H20" s="7"/>
      <c r="I20" s="7"/>
      <c r="J20" s="7">
        <f>AVERAGE(E20:I20)</f>
        <v>1563.3333333333333</v>
      </c>
      <c r="K20" s="8">
        <f>COUNT(E20:I20)</f>
        <v>3</v>
      </c>
      <c r="L20" s="8">
        <f>STDEV(E20:I20)</f>
        <v>56.862407030773269</v>
      </c>
      <c r="M20" s="8">
        <f>L20/J20*100</f>
        <v>3.6372541810729171</v>
      </c>
      <c r="N20" s="8" t="str">
        <f>IF(M20&lt;33,"ОДНОРОДНЫЕ","НЕОДНОРОДНЫЕ")</f>
        <v>ОДНОРОДНЫЕ</v>
      </c>
      <c r="O20" s="7">
        <f>D20*J20</f>
        <v>469000</v>
      </c>
    </row>
    <row r="21" spans="1:15" s="5" customFormat="1" x14ac:dyDescent="0.25">
      <c r="A21" s="8"/>
      <c r="B21" s="8" t="s">
        <v>25</v>
      </c>
      <c r="C21" s="8"/>
      <c r="D21" s="9"/>
      <c r="E21" s="7">
        <f>SUMPRODUCT($D$20:$D$20,E20:E20)</f>
        <v>474000</v>
      </c>
      <c r="F21" s="7">
        <f>SUMPRODUCT($D$20:$D$20,F20:F20)</f>
        <v>483000</v>
      </c>
      <c r="G21" s="7">
        <f>SUMPRODUCT($D$20:$D$20,G20:G20)</f>
        <v>450000</v>
      </c>
      <c r="H21" s="7"/>
      <c r="I21" s="7"/>
      <c r="J21" s="7"/>
      <c r="K21" s="8"/>
      <c r="L21" s="8"/>
      <c r="M21" s="8"/>
      <c r="N21" s="8"/>
      <c r="O21" s="7"/>
    </row>
    <row r="22" spans="1:15" s="5" customFormat="1" hidden="1" x14ac:dyDescent="0.25">
      <c r="A22" s="8">
        <v>3</v>
      </c>
      <c r="B22" s="8"/>
      <c r="C22" s="8"/>
      <c r="D22" s="10"/>
      <c r="E22" s="7"/>
      <c r="F22" s="7"/>
      <c r="G22" s="7"/>
      <c r="H22" s="7"/>
      <c r="I22" s="7"/>
      <c r="J22" s="7" t="e">
        <f t="shared" ref="J22:J23" si="0">AVERAGE(E22:I22)</f>
        <v>#DIV/0!</v>
      </c>
      <c r="K22" s="8">
        <f t="shared" ref="K22:K23" si="1">COUNT(E22:I22)</f>
        <v>0</v>
      </c>
      <c r="L22" s="8" t="e">
        <f t="shared" ref="L22:L23" si="2">STDEV(E22:I22)</f>
        <v>#DIV/0!</v>
      </c>
      <c r="M22" s="8" t="e">
        <f t="shared" ref="M22:M23" si="3">L22/J22*100</f>
        <v>#DIV/0!</v>
      </c>
      <c r="N22" s="8" t="e">
        <f t="shared" ref="N22:N23" si="4">IF(M22&lt;33,"ОДНОРОДНЫЕ","НЕОДНОРОДНЫЕ")</f>
        <v>#DIV/0!</v>
      </c>
      <c r="O22" s="7" t="e">
        <f t="shared" ref="O22:O23" si="5">D22*J22</f>
        <v>#DIV/0!</v>
      </c>
    </row>
    <row r="23" spans="1:15" s="5" customFormat="1" hidden="1" x14ac:dyDescent="0.25">
      <c r="A23" s="8">
        <v>4</v>
      </c>
      <c r="B23" s="11"/>
      <c r="C23" s="8"/>
      <c r="D23" s="12"/>
      <c r="E23" s="7"/>
      <c r="F23" s="7"/>
      <c r="G23" s="7"/>
      <c r="H23" s="7"/>
      <c r="I23" s="7"/>
      <c r="J23" s="7" t="e">
        <f t="shared" si="0"/>
        <v>#DIV/0!</v>
      </c>
      <c r="K23" s="8">
        <f t="shared" si="1"/>
        <v>0</v>
      </c>
      <c r="L23" s="8" t="e">
        <f t="shared" si="2"/>
        <v>#DIV/0!</v>
      </c>
      <c r="M23" s="8" t="e">
        <f t="shared" si="3"/>
        <v>#DIV/0!</v>
      </c>
      <c r="N23" s="8" t="e">
        <f t="shared" si="4"/>
        <v>#DIV/0!</v>
      </c>
      <c r="O23" s="7" t="e">
        <f t="shared" si="5"/>
        <v>#DIV/0!</v>
      </c>
    </row>
    <row r="24" spans="1:15" s="5" customFormat="1" ht="14.45" hidden="1" customHeight="1" x14ac:dyDescent="0.25">
      <c r="A24" s="8">
        <v>5</v>
      </c>
      <c r="B24" s="11"/>
      <c r="C24" s="8"/>
      <c r="D24" s="12"/>
      <c r="E24" s="7"/>
      <c r="F24" s="7"/>
      <c r="G24" s="7"/>
      <c r="H24" s="7"/>
      <c r="I24" s="7"/>
      <c r="J24" s="7" t="e">
        <f>AVERAGE(E24:I24)</f>
        <v>#DIV/0!</v>
      </c>
      <c r="K24" s="8">
        <f>COUNT(E24:I24)</f>
        <v>0</v>
      </c>
      <c r="L24" s="8" t="e">
        <f>STDEV(E24:I24)</f>
        <v>#DIV/0!</v>
      </c>
      <c r="M24" s="8" t="e">
        <f>L24/J24*100</f>
        <v>#DIV/0!</v>
      </c>
      <c r="N24" s="8" t="e">
        <f>IF(M24&lt;33,"ОДНОРОДНЫЕ","НЕОДНОРОДНЫЕ")</f>
        <v>#DIV/0!</v>
      </c>
      <c r="O24" s="7" t="e">
        <f>D24*J24</f>
        <v>#DIV/0!</v>
      </c>
    </row>
    <row r="26" spans="1:15" ht="33.6" customHeight="1" x14ac:dyDescent="0.25">
      <c r="A26" s="20" t="s">
        <v>26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 ht="35.450000000000003" customHeight="1" x14ac:dyDescent="0.25">
      <c r="A27" s="20" t="s">
        <v>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x14ac:dyDescent="0.25">
      <c r="A28" s="18" t="s">
        <v>34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</sheetData>
  <mergeCells count="16">
    <mergeCell ref="A18:A19"/>
    <mergeCell ref="B18:B19"/>
    <mergeCell ref="C18:D18"/>
    <mergeCell ref="A28:O28"/>
    <mergeCell ref="L12:M12"/>
    <mergeCell ref="B14:N14"/>
    <mergeCell ref="A26:O26"/>
    <mergeCell ref="A27:O27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0:N24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4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2023-10-24T06:22:49Z</dcterms:modified>
</cp:coreProperties>
</file>