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70" i="1" l="1"/>
  <c r="H68" i="1" l="1"/>
  <c r="I20" i="1"/>
  <c r="N20" i="1" s="1"/>
  <c r="J20" i="1"/>
  <c r="K20" i="1"/>
  <c r="L20" i="1" s="1"/>
  <c r="M20" i="1" s="1"/>
  <c r="F68" i="1"/>
  <c r="E68" i="1"/>
  <c r="I47" i="1" l="1"/>
  <c r="N47" i="1" s="1"/>
  <c r="J47" i="1"/>
  <c r="K47" i="1"/>
  <c r="I48" i="1"/>
  <c r="N48" i="1" s="1"/>
  <c r="J48" i="1"/>
  <c r="K48" i="1"/>
  <c r="I49" i="1"/>
  <c r="N49" i="1" s="1"/>
  <c r="J49" i="1"/>
  <c r="K49" i="1"/>
  <c r="I50" i="1"/>
  <c r="N50" i="1" s="1"/>
  <c r="J50" i="1"/>
  <c r="K50" i="1"/>
  <c r="I51" i="1"/>
  <c r="N51" i="1" s="1"/>
  <c r="J51" i="1"/>
  <c r="K51" i="1"/>
  <c r="I52" i="1"/>
  <c r="N52" i="1" s="1"/>
  <c r="J52" i="1"/>
  <c r="K52" i="1"/>
  <c r="I53" i="1"/>
  <c r="N53" i="1" s="1"/>
  <c r="J53" i="1"/>
  <c r="K53" i="1"/>
  <c r="I54" i="1"/>
  <c r="N54" i="1" s="1"/>
  <c r="J54" i="1"/>
  <c r="K54" i="1"/>
  <c r="I55" i="1"/>
  <c r="N55" i="1" s="1"/>
  <c r="J55" i="1"/>
  <c r="K55" i="1"/>
  <c r="I56" i="1"/>
  <c r="N56" i="1" s="1"/>
  <c r="J56" i="1"/>
  <c r="K56" i="1"/>
  <c r="I57" i="1"/>
  <c r="N57" i="1" s="1"/>
  <c r="J57" i="1"/>
  <c r="K57" i="1"/>
  <c r="I58" i="1"/>
  <c r="N58" i="1" s="1"/>
  <c r="J58" i="1"/>
  <c r="K58" i="1"/>
  <c r="I59" i="1"/>
  <c r="N59" i="1" s="1"/>
  <c r="J59" i="1"/>
  <c r="K59" i="1"/>
  <c r="I60" i="1"/>
  <c r="N60" i="1" s="1"/>
  <c r="J60" i="1"/>
  <c r="K60" i="1"/>
  <c r="I61" i="1"/>
  <c r="N61" i="1" s="1"/>
  <c r="J61" i="1"/>
  <c r="K61" i="1"/>
  <c r="I62" i="1"/>
  <c r="N62" i="1" s="1"/>
  <c r="J62" i="1"/>
  <c r="K62" i="1"/>
  <c r="I63" i="1"/>
  <c r="N63" i="1" s="1"/>
  <c r="J63" i="1"/>
  <c r="K63" i="1"/>
  <c r="I64" i="1"/>
  <c r="N64" i="1" s="1"/>
  <c r="J64" i="1"/>
  <c r="K64" i="1"/>
  <c r="I65" i="1"/>
  <c r="N65" i="1" s="1"/>
  <c r="J65" i="1"/>
  <c r="K65" i="1"/>
  <c r="I66" i="1"/>
  <c r="N66" i="1" s="1"/>
  <c r="J66" i="1"/>
  <c r="K66" i="1"/>
  <c r="I67" i="1"/>
  <c r="N67" i="1" s="1"/>
  <c r="J67" i="1"/>
  <c r="K67" i="1"/>
  <c r="I24" i="1"/>
  <c r="N24" i="1" s="1"/>
  <c r="J24" i="1"/>
  <c r="K24" i="1"/>
  <c r="I25" i="1"/>
  <c r="N25" i="1" s="1"/>
  <c r="J25" i="1"/>
  <c r="K25" i="1"/>
  <c r="I26" i="1"/>
  <c r="J26" i="1"/>
  <c r="K26" i="1"/>
  <c r="I27" i="1"/>
  <c r="N27" i="1" s="1"/>
  <c r="J27" i="1"/>
  <c r="K27" i="1"/>
  <c r="I28" i="1"/>
  <c r="N28" i="1" s="1"/>
  <c r="J28" i="1"/>
  <c r="K28" i="1"/>
  <c r="I29" i="1"/>
  <c r="N29" i="1" s="1"/>
  <c r="J29" i="1"/>
  <c r="K29" i="1"/>
  <c r="I30" i="1"/>
  <c r="J30" i="1"/>
  <c r="K30" i="1"/>
  <c r="I31" i="1"/>
  <c r="N31" i="1" s="1"/>
  <c r="J31" i="1"/>
  <c r="K31" i="1"/>
  <c r="I32" i="1"/>
  <c r="J32" i="1"/>
  <c r="K32" i="1"/>
  <c r="I33" i="1"/>
  <c r="N33" i="1" s="1"/>
  <c r="J33" i="1"/>
  <c r="K33" i="1"/>
  <c r="I34" i="1"/>
  <c r="N34" i="1" s="1"/>
  <c r="J34" i="1"/>
  <c r="K34" i="1"/>
  <c r="I35" i="1"/>
  <c r="N35" i="1" s="1"/>
  <c r="J35" i="1"/>
  <c r="K35" i="1"/>
  <c r="I36" i="1"/>
  <c r="N36" i="1" s="1"/>
  <c r="J36" i="1"/>
  <c r="K36" i="1"/>
  <c r="I37" i="1"/>
  <c r="N37" i="1" s="1"/>
  <c r="J37" i="1"/>
  <c r="K37" i="1"/>
  <c r="I38" i="1"/>
  <c r="J38" i="1"/>
  <c r="K38" i="1"/>
  <c r="I39" i="1"/>
  <c r="N39" i="1" s="1"/>
  <c r="J39" i="1"/>
  <c r="K39" i="1"/>
  <c r="I40" i="1"/>
  <c r="N40" i="1" s="1"/>
  <c r="J40" i="1"/>
  <c r="K40" i="1"/>
  <c r="I42" i="1"/>
  <c r="N42" i="1" s="1"/>
  <c r="J42" i="1"/>
  <c r="K42" i="1"/>
  <c r="I43" i="1"/>
  <c r="N43" i="1" s="1"/>
  <c r="J43" i="1"/>
  <c r="K43" i="1"/>
  <c r="I44" i="1"/>
  <c r="N44" i="1" s="1"/>
  <c r="J44" i="1"/>
  <c r="K44" i="1"/>
  <c r="I45" i="1"/>
  <c r="N45" i="1" s="1"/>
  <c r="J45" i="1"/>
  <c r="K45" i="1"/>
  <c r="I46" i="1"/>
  <c r="J46" i="1"/>
  <c r="K46" i="1"/>
  <c r="K23" i="1"/>
  <c r="J23" i="1"/>
  <c r="K22" i="1"/>
  <c r="J22" i="1"/>
  <c r="I23" i="1"/>
  <c r="I22" i="1"/>
  <c r="N22" i="1" s="1"/>
  <c r="K69" i="1"/>
  <c r="I69" i="1"/>
  <c r="N69" i="1" s="1"/>
  <c r="J69" i="1"/>
  <c r="L69" i="1" l="1"/>
  <c r="M69" i="1" s="1"/>
  <c r="L46" i="1"/>
  <c r="M46" i="1" s="1"/>
  <c r="L38" i="1"/>
  <c r="M38" i="1" s="1"/>
  <c r="L54" i="1"/>
  <c r="M54" i="1" s="1"/>
  <c r="L30" i="1"/>
  <c r="M30" i="1" s="1"/>
  <c r="L26" i="1"/>
  <c r="M26" i="1" s="1"/>
  <c r="L43" i="1"/>
  <c r="M43" i="1" s="1"/>
  <c r="L58" i="1"/>
  <c r="M58" i="1" s="1"/>
  <c r="L51" i="1"/>
  <c r="M51" i="1" s="1"/>
  <c r="L47" i="1"/>
  <c r="M47" i="1" s="1"/>
  <c r="L60" i="1"/>
  <c r="M60" i="1" s="1"/>
  <c r="L53" i="1"/>
  <c r="M53" i="1" s="1"/>
  <c r="L39" i="1"/>
  <c r="M39" i="1" s="1"/>
  <c r="L35" i="1"/>
  <c r="M35" i="1" s="1"/>
  <c r="L31" i="1"/>
  <c r="M31" i="1" s="1"/>
  <c r="L27" i="1"/>
  <c r="M27" i="1" s="1"/>
  <c r="L32" i="1"/>
  <c r="M32" i="1" s="1"/>
  <c r="L61" i="1"/>
  <c r="M61" i="1" s="1"/>
  <c r="L59" i="1"/>
  <c r="M59" i="1" s="1"/>
  <c r="L45" i="1"/>
  <c r="M45" i="1" s="1"/>
  <c r="L37" i="1"/>
  <c r="M37" i="1" s="1"/>
  <c r="L33" i="1"/>
  <c r="M33" i="1" s="1"/>
  <c r="L29" i="1"/>
  <c r="M29" i="1" s="1"/>
  <c r="L25" i="1"/>
  <c r="M25" i="1" s="1"/>
  <c r="L56" i="1"/>
  <c r="M56" i="1" s="1"/>
  <c r="L65" i="1"/>
  <c r="M65" i="1" s="1"/>
  <c r="L62" i="1"/>
  <c r="M62" i="1" s="1"/>
  <c r="L63" i="1"/>
  <c r="M63" i="1" s="1"/>
  <c r="L49" i="1"/>
  <c r="M49" i="1" s="1"/>
  <c r="L55" i="1"/>
  <c r="M55" i="1" s="1"/>
  <c r="L48" i="1"/>
  <c r="M48" i="1" s="1"/>
  <c r="L52" i="1"/>
  <c r="M52" i="1" s="1"/>
  <c r="L66" i="1"/>
  <c r="M66" i="1" s="1"/>
  <c r="L67" i="1"/>
  <c r="M67" i="1" s="1"/>
  <c r="L64" i="1"/>
  <c r="M64" i="1" s="1"/>
  <c r="L57" i="1"/>
  <c r="M57" i="1" s="1"/>
  <c r="L50" i="1"/>
  <c r="M50" i="1" s="1"/>
  <c r="L44" i="1"/>
  <c r="M44" i="1" s="1"/>
  <c r="L34" i="1"/>
  <c r="M34" i="1" s="1"/>
  <c r="L28" i="1"/>
  <c r="M28" i="1" s="1"/>
  <c r="N26" i="1"/>
  <c r="L42" i="1"/>
  <c r="M42" i="1" s="1"/>
  <c r="N46" i="1"/>
  <c r="N32" i="1"/>
  <c r="L40" i="1"/>
  <c r="M40" i="1" s="1"/>
  <c r="N30" i="1"/>
  <c r="L36" i="1"/>
  <c r="M36" i="1" s="1"/>
  <c r="N38" i="1"/>
  <c r="L24" i="1"/>
  <c r="M24" i="1" s="1"/>
  <c r="L23" i="1"/>
  <c r="M23" i="1" s="1"/>
  <c r="K21" i="1"/>
  <c r="J21" i="1"/>
  <c r="I21" i="1"/>
  <c r="N21" i="1" s="1"/>
  <c r="L22" i="1"/>
  <c r="M22" i="1" s="1"/>
  <c r="N23" i="1"/>
  <c r="L21" i="1" l="1"/>
  <c r="M21" i="1" s="1"/>
  <c r="J41" i="1"/>
  <c r="K41" i="1"/>
  <c r="L41" i="1" s="1"/>
  <c r="M41" i="1" s="1"/>
  <c r="G68" i="1"/>
  <c r="I41" i="1"/>
  <c r="N41" i="1" s="1"/>
  <c r="D17" i="1" s="1"/>
</calcChain>
</file>

<file path=xl/sharedStrings.xml><?xml version="1.0" encoding="utf-8"?>
<sst xmlns="http://schemas.openxmlformats.org/spreadsheetml/2006/main" count="181" uniqueCount="56">
  <si>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</si>
  <si>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</si>
  <si>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</si>
  <si>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</si>
  <si>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</si>
  <si>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</si>
  <si>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</si>
  <si>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</si>
  <si>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</si>
  <si>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</si>
  <si>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</si>
  <si>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</si>
  <si>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</si>
  <si>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</si>
  <si>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</si>
  <si>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</si>
  <si>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</si>
  <si>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</si>
  <si>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</si>
  <si>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</si>
  <si>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</si>
  <si>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</si>
  <si>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</si>
  <si>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</si>
  <si>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бланк</t>
  </si>
  <si>
    <t>74*210</t>
  </si>
  <si>
    <t>105*21</t>
  </si>
  <si>
    <t>105*75</t>
  </si>
  <si>
    <t>А7 74*105</t>
  </si>
  <si>
    <t>А6 105*148</t>
  </si>
  <si>
    <t>А5 148*210</t>
  </si>
  <si>
    <t xml:space="preserve">бланк-брошюра </t>
  </si>
  <si>
    <t>листовка</t>
  </si>
  <si>
    <t>А4 210*297</t>
  </si>
  <si>
    <t xml:space="preserve">карта </t>
  </si>
  <si>
    <t>А3 297*420</t>
  </si>
  <si>
    <t>бланк-брошюра</t>
  </si>
  <si>
    <t>А3 297*421</t>
  </si>
  <si>
    <t xml:space="preserve">журнал </t>
  </si>
  <si>
    <t>А4</t>
  </si>
  <si>
    <t>журнал</t>
  </si>
  <si>
    <t>Картон для регистратуры</t>
  </si>
  <si>
    <t>46*17</t>
  </si>
  <si>
    <t>ИТОГО:</t>
  </si>
  <si>
    <t>Начальная (максимальная) цена договора устанавливается в размере 1 122 895,64 (один миллион сто двадцать две тысячи восемьсот девяносто пять) рублей 64 копейки.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</si>
  <si>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</si>
  <si>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</si>
  <si>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</si>
  <si>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</si>
  <si>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</si>
  <si>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на оказание услуг по изготовлению бланочной продукции</t>
  </si>
  <si>
    <t>А3</t>
  </si>
  <si>
    <t>№ 348-22</t>
  </si>
  <si>
    <t>КП вх 6899-12/22 от 19.12.2022 г.</t>
  </si>
  <si>
    <t>КП вх 6753-12/22 от 13.12.2022 г.</t>
  </si>
  <si>
    <t>КП вх 6752-12/22 от 13.12.2022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</si>
</sst>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2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5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topLeftCell="A13" zoomScale="85" zoomScaleNormal="85" zoomScalePageLayoutView="70" workbookViewId="0">
      <selection activeCell="H70" sqref="H70"/>
    </sheetView>
  </sheetViews>
  <sheetFormatPr defaultRowHeight="12.75" x14ac:dyDescent="0.25"/>
  <cols>
    <col min="1" max="1" width="7.5703125" style="13" customWidth="1"/>
    <col min="2" max="2" width="20.5703125" style="13" customWidth="1"/>
    <col min="3" max="3" width="14" style="13" customWidth="1"/>
    <col min="4" max="5" width="9.140625" style="13"/>
    <col min="6" max="6" width="17.42578125" style="14" customWidth="1"/>
    <col min="7" max="7" width="16.28515625" style="14" customWidth="1"/>
    <col min="8" max="8" width="14.85546875" style="14" customWidth="1"/>
    <col min="9" max="9" width="13.7109375" style="14" customWidth="1"/>
    <col min="10" max="10" width="9.42578125" style="13" customWidth="1"/>
    <col min="11" max="11" width="12.5703125" style="13" customWidth="1"/>
    <col min="12" max="12" width="10.28515625" style="13" customWidth="1"/>
    <col min="13" max="13" width="23.42578125" style="13" customWidth="1"/>
    <col min="14" max="14" width="14.7109375" style="14" customWidth="1"/>
    <col min="15" max="16384" width="9.140625" style="15"/>
  </cols>
  <sheetData>
    <row r="1" spans="2:14" x14ac:dyDescent="0.25">
      <c r="N1" s="9" t="s">
        <v>46</v>
      </c>
    </row>
    <row r="2" spans="2:14" ht="14.45" customHeight="1" x14ac:dyDescent="0.25">
      <c r="N2" s="9" t="s">
        <v>47</v>
      </c>
    </row>
    <row r="3" spans="2:14" x14ac:dyDescent="0.25">
      <c r="N3" s="9" t="s">
        <v>50</v>
      </c>
    </row>
    <row r="4" spans="2:14" ht="14.45" customHeight="1" x14ac:dyDescent="0.25">
      <c r="N4" s="9" t="s">
        <v>48</v>
      </c>
    </row>
    <row r="5" spans="2:14" ht="14.45" customHeight="1" x14ac:dyDescent="0.25">
      <c r="N5" s="9" t="s">
        <v>49</v>
      </c>
    </row>
    <row r="6" spans="2:14" ht="14.45" customHeight="1" x14ac:dyDescent="0.2">
      <c r="N6" s="10" t="s">
        <v>52</v>
      </c>
    </row>
    <row r="8" spans="2:14" x14ac:dyDescent="0.2">
      <c r="N8" s="16" t="s">
        <v>16</v>
      </c>
    </row>
    <row r="9" spans="2:14" x14ac:dyDescent="0.2">
      <c r="N9" s="17" t="s">
        <v>21</v>
      </c>
    </row>
    <row r="10" spans="2:14" x14ac:dyDescent="0.2">
      <c r="N10" s="17" t="s">
        <v>17</v>
      </c>
    </row>
    <row r="12" spans="2:14" ht="28.9" customHeight="1" x14ac:dyDescent="0.25">
      <c r="K12" s="35" t="s">
        <v>20</v>
      </c>
      <c r="L12" s="35"/>
      <c r="N12" s="18" t="s">
        <v>18</v>
      </c>
    </row>
    <row r="13" spans="2:14" x14ac:dyDescent="0.25">
      <c r="N13" s="18"/>
    </row>
    <row r="14" spans="2:14" x14ac:dyDescent="0.25">
      <c r="B14" s="35" t="s">
        <v>19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18"/>
    </row>
    <row r="15" spans="2:14" hidden="1" x14ac:dyDescent="0.25"/>
    <row r="17" spans="1:14" s="13" customFormat="1" ht="60" customHeight="1" x14ac:dyDescent="0.25">
      <c r="A17" s="31" t="s">
        <v>14</v>
      </c>
      <c r="B17" s="32"/>
      <c r="C17" s="33"/>
      <c r="D17" s="38">
        <f>SUMIF(N20:N67,"&gt;0")</f>
        <v>2998715.0500000007</v>
      </c>
      <c r="E17" s="33"/>
      <c r="F17" s="12" t="s">
        <v>54</v>
      </c>
      <c r="G17" s="12" t="s">
        <v>55</v>
      </c>
      <c r="H17" s="12" t="s">
        <v>53</v>
      </c>
      <c r="I17" s="3"/>
      <c r="J17" s="19"/>
      <c r="K17" s="19"/>
      <c r="L17" s="19"/>
      <c r="M17" s="19"/>
      <c r="N17" s="3"/>
    </row>
    <row r="18" spans="1:14" s="13" customFormat="1" ht="30" customHeight="1" x14ac:dyDescent="0.25">
      <c r="A18" s="41" t="s">
        <v>0</v>
      </c>
      <c r="B18" s="27" t="s">
        <v>1</v>
      </c>
      <c r="C18" s="28"/>
      <c r="D18" s="41" t="s">
        <v>2</v>
      </c>
      <c r="E18" s="41"/>
      <c r="F18" s="3" t="s">
        <v>5</v>
      </c>
      <c r="G18" s="3" t="s">
        <v>7</v>
      </c>
      <c r="H18" s="3" t="s">
        <v>8</v>
      </c>
      <c r="I18" s="39" t="s">
        <v>15</v>
      </c>
      <c r="J18" s="41" t="s">
        <v>11</v>
      </c>
      <c r="K18" s="41" t="s">
        <v>12</v>
      </c>
      <c r="L18" s="41" t="s">
        <v>13</v>
      </c>
      <c r="M18" s="41" t="s">
        <v>9</v>
      </c>
      <c r="N18" s="37" t="s">
        <v>10</v>
      </c>
    </row>
    <row r="19" spans="1:14" s="13" customFormat="1" x14ac:dyDescent="0.25">
      <c r="A19" s="41"/>
      <c r="B19" s="29"/>
      <c r="C19" s="30"/>
      <c r="D19" s="19" t="s">
        <v>3</v>
      </c>
      <c r="E19" s="19" t="s">
        <v>4</v>
      </c>
      <c r="F19" s="3" t="s">
        <v>6</v>
      </c>
      <c r="G19" s="3" t="s">
        <v>6</v>
      </c>
      <c r="H19" s="3" t="s">
        <v>6</v>
      </c>
      <c r="I19" s="40"/>
      <c r="J19" s="41"/>
      <c r="K19" s="41"/>
      <c r="L19" s="41"/>
      <c r="M19" s="41"/>
      <c r="N19" s="37"/>
    </row>
    <row r="20" spans="1:14" s="13" customFormat="1" ht="15.6" customHeight="1" x14ac:dyDescent="0.25">
      <c r="A20" s="19">
        <v>1</v>
      </c>
      <c r="B20" s="20" t="s">
        <v>24</v>
      </c>
      <c r="C20" s="5" t="s">
        <v>25</v>
      </c>
      <c r="D20" s="4" t="s">
        <v>23</v>
      </c>
      <c r="E20" s="5">
        <v>9000</v>
      </c>
      <c r="F20" s="1">
        <v>0.2</v>
      </c>
      <c r="G20" s="2">
        <v>0.25</v>
      </c>
      <c r="H20" s="3">
        <v>0.18</v>
      </c>
      <c r="I20" s="3">
        <f t="shared" ref="I20:I67" si="0">AVERAGE(F20:H20)</f>
        <v>0.21</v>
      </c>
      <c r="J20" s="19">
        <f t="shared" ref="J20:J67" si="1">COUNT(F20:H20)</f>
        <v>3</v>
      </c>
      <c r="K20" s="19">
        <f t="shared" ref="K20:K67" si="2">STDEV(F20:H20)</f>
        <v>3.6055512754640022E-2</v>
      </c>
      <c r="L20" s="19">
        <f>K20/I20*100</f>
        <v>17.169291787923822</v>
      </c>
      <c r="M20" s="19" t="str">
        <f>IF(L20&lt;33,"ОДНОРОДНЫЕ","НЕОДНОРОДНЫЕ")</f>
        <v>ОДНОРОДНЫЕ</v>
      </c>
      <c r="N20" s="3">
        <f t="shared" ref="N20:N67" si="3">E20*I20</f>
        <v>1890</v>
      </c>
    </row>
    <row r="21" spans="1:14" s="13" customFormat="1" ht="15.6" customHeight="1" x14ac:dyDescent="0.25">
      <c r="A21" s="19">
        <v>2</v>
      </c>
      <c r="B21" s="20" t="s">
        <v>24</v>
      </c>
      <c r="C21" s="5" t="s">
        <v>26</v>
      </c>
      <c r="D21" s="4" t="s">
        <v>23</v>
      </c>
      <c r="E21" s="5">
        <v>50000</v>
      </c>
      <c r="F21" s="43">
        <v>0.15</v>
      </c>
      <c r="G21" s="2">
        <v>0.1</v>
      </c>
      <c r="H21" s="3">
        <v>0.18</v>
      </c>
      <c r="I21" s="3">
        <f t="shared" si="0"/>
        <v>0.14333333333333334</v>
      </c>
      <c r="J21" s="19">
        <f t="shared" si="1"/>
        <v>3</v>
      </c>
      <c r="K21" s="19">
        <f t="shared" si="2"/>
        <v>4.041451884327385E-2</v>
      </c>
      <c r="L21" s="19">
        <f t="shared" ref="L21:L23" si="4">K21/I21*100</f>
        <v>28.196175937167801</v>
      </c>
      <c r="M21" s="19" t="str">
        <f t="shared" ref="M21:M23" si="5">IF(L21&lt;33,"ОДНОРОДНЫЕ","НЕОДНОРОДНЫЕ")</f>
        <v>ОДНОРОДНЫЕ</v>
      </c>
      <c r="N21" s="3">
        <f t="shared" si="3"/>
        <v>7166.666666666667</v>
      </c>
    </row>
    <row r="22" spans="1:14" s="13" customFormat="1" ht="15.6" customHeight="1" x14ac:dyDescent="0.25">
      <c r="A22" s="19">
        <v>3</v>
      </c>
      <c r="B22" s="20" t="s">
        <v>24</v>
      </c>
      <c r="C22" s="5" t="s">
        <v>27</v>
      </c>
      <c r="D22" s="4" t="s">
        <v>23</v>
      </c>
      <c r="E22" s="5">
        <v>3000</v>
      </c>
      <c r="F22" s="1">
        <v>0.2</v>
      </c>
      <c r="G22" s="2">
        <v>0.15</v>
      </c>
      <c r="H22" s="3">
        <v>0.18</v>
      </c>
      <c r="I22" s="3">
        <f t="shared" si="0"/>
        <v>0.17666666666666667</v>
      </c>
      <c r="J22" s="19">
        <f t="shared" si="1"/>
        <v>3</v>
      </c>
      <c r="K22" s="19">
        <f t="shared" si="2"/>
        <v>2.5166114784235687E-2</v>
      </c>
      <c r="L22" s="19">
        <f t="shared" si="4"/>
        <v>14.244970632586238</v>
      </c>
      <c r="M22" s="19" t="str">
        <f t="shared" si="5"/>
        <v>ОДНОРОДНЫЕ</v>
      </c>
      <c r="N22" s="3">
        <f t="shared" si="3"/>
        <v>530</v>
      </c>
    </row>
    <row r="23" spans="1:14" s="13" customFormat="1" ht="15.6" customHeight="1" x14ac:dyDescent="0.25">
      <c r="A23" s="19">
        <v>4</v>
      </c>
      <c r="B23" s="20" t="s">
        <v>24</v>
      </c>
      <c r="C23" s="5" t="s">
        <v>28</v>
      </c>
      <c r="D23" s="4" t="s">
        <v>23</v>
      </c>
      <c r="E23" s="5">
        <v>175000</v>
      </c>
      <c r="F23" s="43">
        <v>0.18</v>
      </c>
      <c r="G23" s="2">
        <v>0.2</v>
      </c>
      <c r="H23" s="3">
        <v>0.15</v>
      </c>
      <c r="I23" s="3">
        <f t="shared" si="0"/>
        <v>0.17666666666666667</v>
      </c>
      <c r="J23" s="19">
        <f t="shared" si="1"/>
        <v>3</v>
      </c>
      <c r="K23" s="19">
        <f t="shared" si="2"/>
        <v>2.5166114784235825E-2</v>
      </c>
      <c r="L23" s="19">
        <f t="shared" si="4"/>
        <v>14.244970632586314</v>
      </c>
      <c r="M23" s="19" t="str">
        <f t="shared" si="5"/>
        <v>ОДНОРОДНЫЕ</v>
      </c>
      <c r="N23" s="3">
        <f t="shared" si="3"/>
        <v>30916.666666666668</v>
      </c>
    </row>
    <row r="24" spans="1:14" s="13" customFormat="1" ht="15.6" customHeight="1" x14ac:dyDescent="0.25">
      <c r="A24" s="19">
        <v>5</v>
      </c>
      <c r="B24" s="20" t="s">
        <v>24</v>
      </c>
      <c r="C24" s="5" t="s">
        <v>28</v>
      </c>
      <c r="D24" s="4" t="s">
        <v>23</v>
      </c>
      <c r="E24" s="5">
        <v>1000</v>
      </c>
      <c r="F24" s="1">
        <v>0.2</v>
      </c>
      <c r="G24" s="2">
        <v>0.25</v>
      </c>
      <c r="H24" s="3">
        <v>0.25</v>
      </c>
      <c r="I24" s="3">
        <f t="shared" si="0"/>
        <v>0.23333333333333331</v>
      </c>
      <c r="J24" s="19">
        <f t="shared" si="1"/>
        <v>3</v>
      </c>
      <c r="K24" s="19">
        <f t="shared" si="2"/>
        <v>2.886751345948162E-2</v>
      </c>
      <c r="L24" s="19">
        <f t="shared" ref="L24:L46" si="6">K24/I24*100</f>
        <v>12.371791482634983</v>
      </c>
      <c r="M24" s="19" t="str">
        <f t="shared" ref="M24:M46" si="7">IF(L24&lt;33,"ОДНОРОДНЫЕ","НЕОДНОРОДНЫЕ")</f>
        <v>ОДНОРОДНЫЕ</v>
      </c>
      <c r="N24" s="3">
        <f t="shared" si="3"/>
        <v>233.33333333333331</v>
      </c>
    </row>
    <row r="25" spans="1:14" s="13" customFormat="1" ht="15.6" customHeight="1" x14ac:dyDescent="0.25">
      <c r="A25" s="19">
        <v>6</v>
      </c>
      <c r="B25" s="20" t="s">
        <v>24</v>
      </c>
      <c r="C25" s="5" t="s">
        <v>29</v>
      </c>
      <c r="D25" s="4" t="s">
        <v>23</v>
      </c>
      <c r="E25" s="5">
        <v>216000</v>
      </c>
      <c r="F25" s="1">
        <v>0.2</v>
      </c>
      <c r="G25" s="2">
        <v>0.3</v>
      </c>
      <c r="H25" s="3">
        <v>0.18</v>
      </c>
      <c r="I25" s="3">
        <f t="shared" si="0"/>
        <v>0.22666666666666666</v>
      </c>
      <c r="J25" s="19">
        <f t="shared" si="1"/>
        <v>3</v>
      </c>
      <c r="K25" s="19">
        <f t="shared" si="2"/>
        <v>6.4291005073286389E-2</v>
      </c>
      <c r="L25" s="19">
        <f t="shared" si="6"/>
        <v>28.363678708802819</v>
      </c>
      <c r="M25" s="19" t="str">
        <f t="shared" si="7"/>
        <v>ОДНОРОДНЫЕ</v>
      </c>
      <c r="N25" s="3">
        <f t="shared" si="3"/>
        <v>48960</v>
      </c>
    </row>
    <row r="26" spans="1:14" s="13" customFormat="1" ht="15.6" customHeight="1" x14ac:dyDescent="0.25">
      <c r="A26" s="19">
        <v>7</v>
      </c>
      <c r="B26" s="20" t="s">
        <v>24</v>
      </c>
      <c r="C26" s="5" t="s">
        <v>30</v>
      </c>
      <c r="D26" s="4" t="s">
        <v>23</v>
      </c>
      <c r="E26" s="5">
        <v>772000</v>
      </c>
      <c r="F26" s="1">
        <v>0.2</v>
      </c>
      <c r="G26" s="42">
        <v>0.3</v>
      </c>
      <c r="H26" s="3">
        <v>0.18</v>
      </c>
      <c r="I26" s="3">
        <f t="shared" si="0"/>
        <v>0.22666666666666666</v>
      </c>
      <c r="J26" s="19">
        <f t="shared" si="1"/>
        <v>3</v>
      </c>
      <c r="K26" s="19">
        <f t="shared" si="2"/>
        <v>6.4291005073286389E-2</v>
      </c>
      <c r="L26" s="19">
        <f t="shared" si="6"/>
        <v>28.363678708802819</v>
      </c>
      <c r="M26" s="19" t="str">
        <f t="shared" si="7"/>
        <v>ОДНОРОДНЫЕ</v>
      </c>
      <c r="N26" s="3">
        <f t="shared" si="3"/>
        <v>174986.66666666666</v>
      </c>
    </row>
    <row r="27" spans="1:14" s="13" customFormat="1" ht="15.6" customHeight="1" x14ac:dyDescent="0.25">
      <c r="A27" s="19">
        <v>8</v>
      </c>
      <c r="B27" s="20" t="s">
        <v>24</v>
      </c>
      <c r="C27" s="5" t="s">
        <v>30</v>
      </c>
      <c r="D27" s="4" t="s">
        <v>23</v>
      </c>
      <c r="E27" s="5">
        <v>654000</v>
      </c>
      <c r="F27" s="1">
        <v>0.2</v>
      </c>
      <c r="G27" s="42">
        <v>0.3</v>
      </c>
      <c r="H27" s="3">
        <v>0.23</v>
      </c>
      <c r="I27" s="3">
        <f t="shared" si="0"/>
        <v>0.24333333333333332</v>
      </c>
      <c r="J27" s="19">
        <f t="shared" si="1"/>
        <v>3</v>
      </c>
      <c r="K27" s="19">
        <f t="shared" si="2"/>
        <v>5.1316014394468992E-2</v>
      </c>
      <c r="L27" s="19">
        <f t="shared" si="6"/>
        <v>21.088773038822875</v>
      </c>
      <c r="M27" s="19" t="str">
        <f t="shared" si="7"/>
        <v>ОДНОРОДНЫЕ</v>
      </c>
      <c r="N27" s="3">
        <f t="shared" si="3"/>
        <v>159140</v>
      </c>
    </row>
    <row r="28" spans="1:14" s="13" customFormat="1" ht="15.6" customHeight="1" x14ac:dyDescent="0.25">
      <c r="A28" s="19">
        <v>9</v>
      </c>
      <c r="B28" s="20" t="s">
        <v>31</v>
      </c>
      <c r="C28" s="5" t="s">
        <v>30</v>
      </c>
      <c r="D28" s="4" t="s">
        <v>23</v>
      </c>
      <c r="E28" s="5">
        <v>162000</v>
      </c>
      <c r="F28" s="1">
        <v>0.3</v>
      </c>
      <c r="G28" s="42">
        <v>0.4</v>
      </c>
      <c r="H28" s="3">
        <v>0.28000000000000003</v>
      </c>
      <c r="I28" s="3">
        <f t="shared" si="0"/>
        <v>0.32666666666666666</v>
      </c>
      <c r="J28" s="19">
        <f t="shared" si="1"/>
        <v>3</v>
      </c>
      <c r="K28" s="19">
        <f t="shared" si="2"/>
        <v>6.42910050732865E-2</v>
      </c>
      <c r="L28" s="19">
        <f t="shared" si="6"/>
        <v>19.680919920393826</v>
      </c>
      <c r="M28" s="19" t="str">
        <f t="shared" si="7"/>
        <v>ОДНОРОДНЫЕ</v>
      </c>
      <c r="N28" s="3">
        <f t="shared" si="3"/>
        <v>52920</v>
      </c>
    </row>
    <row r="29" spans="1:14" s="13" customFormat="1" ht="15.6" customHeight="1" x14ac:dyDescent="0.25">
      <c r="A29" s="19">
        <v>10</v>
      </c>
      <c r="B29" s="20" t="s">
        <v>24</v>
      </c>
      <c r="C29" s="5" t="s">
        <v>30</v>
      </c>
      <c r="D29" s="4" t="s">
        <v>23</v>
      </c>
      <c r="E29" s="5">
        <v>64000</v>
      </c>
      <c r="F29" s="1">
        <v>2.2999999999999998</v>
      </c>
      <c r="G29" s="42">
        <v>3.7</v>
      </c>
      <c r="H29" s="3">
        <v>2.1</v>
      </c>
      <c r="I29" s="3">
        <f t="shared" si="0"/>
        <v>2.6999999999999997</v>
      </c>
      <c r="J29" s="19">
        <f t="shared" si="1"/>
        <v>3</v>
      </c>
      <c r="K29" s="19">
        <f t="shared" si="2"/>
        <v>0.87177978870813455</v>
      </c>
      <c r="L29" s="19">
        <f t="shared" si="6"/>
        <v>32.288140322523503</v>
      </c>
      <c r="M29" s="19" t="str">
        <f t="shared" si="7"/>
        <v>ОДНОРОДНЫЕ</v>
      </c>
      <c r="N29" s="3">
        <f t="shared" si="3"/>
        <v>172799.99999999997</v>
      </c>
    </row>
    <row r="30" spans="1:14" s="13" customFormat="1" ht="15.6" customHeight="1" x14ac:dyDescent="0.25">
      <c r="A30" s="19">
        <v>11</v>
      </c>
      <c r="B30" s="20" t="s">
        <v>32</v>
      </c>
      <c r="C30" s="5" t="s">
        <v>33</v>
      </c>
      <c r="D30" s="4" t="s">
        <v>23</v>
      </c>
      <c r="E30" s="5">
        <v>40000</v>
      </c>
      <c r="F30" s="1">
        <v>4</v>
      </c>
      <c r="G30" s="2">
        <v>5</v>
      </c>
      <c r="H30" s="3">
        <v>3.1</v>
      </c>
      <c r="I30" s="3">
        <f t="shared" si="0"/>
        <v>4.0333333333333332</v>
      </c>
      <c r="J30" s="19">
        <f t="shared" si="1"/>
        <v>3</v>
      </c>
      <c r="K30" s="19">
        <f t="shared" si="2"/>
        <v>0.95043849529221636</v>
      </c>
      <c r="L30" s="19">
        <f t="shared" si="6"/>
        <v>23.564590792369</v>
      </c>
      <c r="M30" s="19" t="str">
        <f t="shared" si="7"/>
        <v>ОДНОРОДНЫЕ</v>
      </c>
      <c r="N30" s="3">
        <f t="shared" si="3"/>
        <v>161333.33333333334</v>
      </c>
    </row>
    <row r="31" spans="1:14" s="13" customFormat="1" ht="15.6" customHeight="1" x14ac:dyDescent="0.25">
      <c r="A31" s="19">
        <v>12</v>
      </c>
      <c r="B31" s="20" t="s">
        <v>24</v>
      </c>
      <c r="C31" s="5" t="s">
        <v>33</v>
      </c>
      <c r="D31" s="4" t="s">
        <v>23</v>
      </c>
      <c r="E31" s="5">
        <v>96000</v>
      </c>
      <c r="F31" s="1">
        <v>1.2</v>
      </c>
      <c r="G31" s="2">
        <v>1</v>
      </c>
      <c r="H31" s="3">
        <v>0.8</v>
      </c>
      <c r="I31" s="3">
        <f t="shared" si="0"/>
        <v>1</v>
      </c>
      <c r="J31" s="19">
        <f t="shared" si="1"/>
        <v>3</v>
      </c>
      <c r="K31" s="19">
        <f t="shared" si="2"/>
        <v>0.20000000000000009</v>
      </c>
      <c r="L31" s="19">
        <f t="shared" si="6"/>
        <v>20.000000000000011</v>
      </c>
      <c r="M31" s="19" t="str">
        <f t="shared" si="7"/>
        <v>ОДНОРОДНЫЕ</v>
      </c>
      <c r="N31" s="3">
        <f t="shared" si="3"/>
        <v>96000</v>
      </c>
    </row>
    <row r="32" spans="1:14" s="13" customFormat="1" ht="15.6" customHeight="1" x14ac:dyDescent="0.25">
      <c r="A32" s="19">
        <v>13</v>
      </c>
      <c r="B32" s="20" t="s">
        <v>24</v>
      </c>
      <c r="C32" s="6" t="s">
        <v>33</v>
      </c>
      <c r="D32" s="4" t="s">
        <v>23</v>
      </c>
      <c r="E32" s="5">
        <v>140000</v>
      </c>
      <c r="F32" s="1">
        <v>1.5</v>
      </c>
      <c r="G32" s="2">
        <v>1</v>
      </c>
      <c r="H32" s="3">
        <v>0.8</v>
      </c>
      <c r="I32" s="3">
        <f t="shared" si="0"/>
        <v>1.0999999999999999</v>
      </c>
      <c r="J32" s="19">
        <f t="shared" si="1"/>
        <v>3</v>
      </c>
      <c r="K32" s="19">
        <f t="shared" si="2"/>
        <v>0.3605551275463994</v>
      </c>
      <c r="L32" s="19">
        <f t="shared" si="6"/>
        <v>32.777738867854495</v>
      </c>
      <c r="M32" s="19" t="str">
        <f t="shared" si="7"/>
        <v>ОДНОРОДНЫЕ</v>
      </c>
      <c r="N32" s="3">
        <f t="shared" si="3"/>
        <v>153999.99999999997</v>
      </c>
    </row>
    <row r="33" spans="1:14" s="13" customFormat="1" ht="15.6" customHeight="1" x14ac:dyDescent="0.25">
      <c r="A33" s="19">
        <v>14</v>
      </c>
      <c r="B33" s="20" t="s">
        <v>24</v>
      </c>
      <c r="C33" s="5" t="s">
        <v>33</v>
      </c>
      <c r="D33" s="4" t="s">
        <v>23</v>
      </c>
      <c r="E33" s="5">
        <v>6000</v>
      </c>
      <c r="F33" s="1">
        <v>1.5</v>
      </c>
      <c r="G33" s="2">
        <v>2.35</v>
      </c>
      <c r="H33" s="3">
        <v>1.4</v>
      </c>
      <c r="I33" s="3">
        <f t="shared" si="0"/>
        <v>1.75</v>
      </c>
      <c r="J33" s="19">
        <f t="shared" si="1"/>
        <v>3</v>
      </c>
      <c r="K33" s="19">
        <f t="shared" si="2"/>
        <v>0.52201532544552742</v>
      </c>
      <c r="L33" s="19">
        <f t="shared" si="6"/>
        <v>29.829447168315852</v>
      </c>
      <c r="M33" s="19" t="str">
        <f t="shared" si="7"/>
        <v>ОДНОРОДНЫЕ</v>
      </c>
      <c r="N33" s="3">
        <f t="shared" si="3"/>
        <v>10500</v>
      </c>
    </row>
    <row r="34" spans="1:14" s="13" customFormat="1" ht="15.6" customHeight="1" x14ac:dyDescent="0.25">
      <c r="A34" s="19">
        <v>15</v>
      </c>
      <c r="B34" s="20" t="s">
        <v>24</v>
      </c>
      <c r="C34" s="5" t="s">
        <v>33</v>
      </c>
      <c r="D34" s="4" t="s">
        <v>23</v>
      </c>
      <c r="E34" s="5">
        <v>1000</v>
      </c>
      <c r="F34" s="1">
        <v>2.6</v>
      </c>
      <c r="G34" s="2">
        <v>2.35</v>
      </c>
      <c r="H34" s="3">
        <v>2.1</v>
      </c>
      <c r="I34" s="3">
        <f t="shared" si="0"/>
        <v>2.35</v>
      </c>
      <c r="J34" s="19">
        <f t="shared" si="1"/>
        <v>3</v>
      </c>
      <c r="K34" s="19">
        <f t="shared" si="2"/>
        <v>0.25</v>
      </c>
      <c r="L34" s="19">
        <f t="shared" si="6"/>
        <v>10.638297872340425</v>
      </c>
      <c r="M34" s="19" t="str">
        <f t="shared" si="7"/>
        <v>ОДНОРОДНЫЕ</v>
      </c>
      <c r="N34" s="3">
        <f t="shared" si="3"/>
        <v>2350</v>
      </c>
    </row>
    <row r="35" spans="1:14" s="13" customFormat="1" ht="15.6" customHeight="1" x14ac:dyDescent="0.25">
      <c r="A35" s="19">
        <v>16</v>
      </c>
      <c r="B35" s="20" t="s">
        <v>34</v>
      </c>
      <c r="C35" s="5" t="s">
        <v>35</v>
      </c>
      <c r="D35" s="4" t="s">
        <v>23</v>
      </c>
      <c r="E35" s="5">
        <v>1000</v>
      </c>
      <c r="F35" s="1">
        <v>2.1</v>
      </c>
      <c r="G35" s="2">
        <v>2</v>
      </c>
      <c r="H35" s="3">
        <v>1.3</v>
      </c>
      <c r="I35" s="3">
        <f t="shared" si="0"/>
        <v>1.7999999999999998</v>
      </c>
      <c r="J35" s="19">
        <f t="shared" si="1"/>
        <v>3</v>
      </c>
      <c r="K35" s="19">
        <f t="shared" si="2"/>
        <v>0.43588989435406883</v>
      </c>
      <c r="L35" s="19">
        <f t="shared" si="6"/>
        <v>24.216105241892716</v>
      </c>
      <c r="M35" s="19" t="str">
        <f t="shared" si="7"/>
        <v>ОДНОРОДНЫЕ</v>
      </c>
      <c r="N35" s="3">
        <f t="shared" si="3"/>
        <v>1799.9999999999998</v>
      </c>
    </row>
    <row r="36" spans="1:14" s="13" customFormat="1" ht="15.6" customHeight="1" x14ac:dyDescent="0.25">
      <c r="A36" s="19">
        <v>17</v>
      </c>
      <c r="B36" s="20" t="s">
        <v>36</v>
      </c>
      <c r="C36" s="5" t="s">
        <v>35</v>
      </c>
      <c r="D36" s="4" t="s">
        <v>23</v>
      </c>
      <c r="E36" s="5">
        <v>7000</v>
      </c>
      <c r="F36" s="1">
        <v>14</v>
      </c>
      <c r="G36" s="42">
        <v>20</v>
      </c>
      <c r="H36" s="3">
        <v>11</v>
      </c>
      <c r="I36" s="3">
        <f t="shared" si="0"/>
        <v>15</v>
      </c>
      <c r="J36" s="19">
        <f t="shared" si="1"/>
        <v>3</v>
      </c>
      <c r="K36" s="19">
        <f t="shared" si="2"/>
        <v>4.5825756949558398</v>
      </c>
      <c r="L36" s="19">
        <f t="shared" si="6"/>
        <v>30.550504633038933</v>
      </c>
      <c r="M36" s="19" t="str">
        <f t="shared" si="7"/>
        <v>ОДНОРОДНЫЕ</v>
      </c>
      <c r="N36" s="3">
        <f t="shared" si="3"/>
        <v>105000</v>
      </c>
    </row>
    <row r="37" spans="1:14" s="13" customFormat="1" ht="15.6" customHeight="1" x14ac:dyDescent="0.25">
      <c r="A37" s="19">
        <v>18</v>
      </c>
      <c r="B37" s="20" t="s">
        <v>36</v>
      </c>
      <c r="C37" s="5" t="s">
        <v>35</v>
      </c>
      <c r="D37" s="4" t="s">
        <v>23</v>
      </c>
      <c r="E37" s="5">
        <v>7000</v>
      </c>
      <c r="F37" s="1">
        <v>22</v>
      </c>
      <c r="G37" s="2">
        <v>28.2</v>
      </c>
      <c r="H37" s="3">
        <v>19</v>
      </c>
      <c r="I37" s="3">
        <f t="shared" si="0"/>
        <v>23.066666666666666</v>
      </c>
      <c r="J37" s="19">
        <f t="shared" si="1"/>
        <v>3</v>
      </c>
      <c r="K37" s="19">
        <f t="shared" si="2"/>
        <v>4.6918368826434405</v>
      </c>
      <c r="L37" s="19">
        <f t="shared" si="6"/>
        <v>20.340333306257691</v>
      </c>
      <c r="M37" s="19" t="str">
        <f t="shared" si="7"/>
        <v>ОДНОРОДНЫЕ</v>
      </c>
      <c r="N37" s="3">
        <f t="shared" si="3"/>
        <v>161466.66666666666</v>
      </c>
    </row>
    <row r="38" spans="1:14" s="13" customFormat="1" ht="15.6" customHeight="1" x14ac:dyDescent="0.25">
      <c r="A38" s="19">
        <v>19</v>
      </c>
      <c r="B38" s="20" t="s">
        <v>36</v>
      </c>
      <c r="C38" s="5" t="s">
        <v>35</v>
      </c>
      <c r="D38" s="4" t="s">
        <v>23</v>
      </c>
      <c r="E38" s="5">
        <v>10000</v>
      </c>
      <c r="F38" s="43">
        <v>12</v>
      </c>
      <c r="G38" s="2">
        <v>7.95</v>
      </c>
      <c r="H38" s="3">
        <v>14</v>
      </c>
      <c r="I38" s="3">
        <f t="shared" si="0"/>
        <v>11.316666666666668</v>
      </c>
      <c r="J38" s="19">
        <f t="shared" si="1"/>
        <v>3</v>
      </c>
      <c r="K38" s="19">
        <f t="shared" si="2"/>
        <v>3.0823421830376496</v>
      </c>
      <c r="L38" s="19">
        <f t="shared" si="6"/>
        <v>27.237191602689094</v>
      </c>
      <c r="M38" s="19" t="str">
        <f t="shared" si="7"/>
        <v>ОДНОРОДНЫЕ</v>
      </c>
      <c r="N38" s="3">
        <f t="shared" si="3"/>
        <v>113166.66666666669</v>
      </c>
    </row>
    <row r="39" spans="1:14" s="13" customFormat="1" ht="15.6" customHeight="1" x14ac:dyDescent="0.25">
      <c r="A39" s="19">
        <v>20</v>
      </c>
      <c r="B39" s="20" t="s">
        <v>36</v>
      </c>
      <c r="C39" s="5" t="s">
        <v>37</v>
      </c>
      <c r="D39" s="4" t="s">
        <v>23</v>
      </c>
      <c r="E39" s="5">
        <v>3000</v>
      </c>
      <c r="F39" s="1">
        <v>20</v>
      </c>
      <c r="G39" s="42">
        <v>30</v>
      </c>
      <c r="H39" s="3">
        <v>18</v>
      </c>
      <c r="I39" s="3">
        <f t="shared" si="0"/>
        <v>22.666666666666668</v>
      </c>
      <c r="J39" s="19">
        <f t="shared" si="1"/>
        <v>3</v>
      </c>
      <c r="K39" s="19">
        <f t="shared" si="2"/>
        <v>6.4291005073286396</v>
      </c>
      <c r="L39" s="19">
        <f t="shared" si="6"/>
        <v>28.363678708802819</v>
      </c>
      <c r="M39" s="19" t="str">
        <f t="shared" si="7"/>
        <v>ОДНОРОДНЫЕ</v>
      </c>
      <c r="N39" s="3">
        <f t="shared" si="3"/>
        <v>68000</v>
      </c>
    </row>
    <row r="40" spans="1:14" s="13" customFormat="1" ht="15.6" customHeight="1" x14ac:dyDescent="0.25">
      <c r="A40" s="19">
        <v>21</v>
      </c>
      <c r="B40" s="20" t="s">
        <v>36</v>
      </c>
      <c r="C40" s="5" t="s">
        <v>33</v>
      </c>
      <c r="D40" s="4" t="s">
        <v>23</v>
      </c>
      <c r="E40" s="5">
        <v>1000</v>
      </c>
      <c r="F40" s="1">
        <v>3.1</v>
      </c>
      <c r="G40" s="2">
        <v>2</v>
      </c>
      <c r="H40" s="3">
        <v>2.2000000000000002</v>
      </c>
      <c r="I40" s="3">
        <f t="shared" si="0"/>
        <v>2.4333333333333331</v>
      </c>
      <c r="J40" s="19">
        <f t="shared" si="1"/>
        <v>3</v>
      </c>
      <c r="K40" s="19">
        <f t="shared" si="2"/>
        <v>0.58594652770823341</v>
      </c>
      <c r="L40" s="19">
        <f t="shared" si="6"/>
        <v>24.079994289379457</v>
      </c>
      <c r="M40" s="19" t="str">
        <f t="shared" si="7"/>
        <v>ОДНОРОДНЫЕ</v>
      </c>
      <c r="N40" s="3">
        <f t="shared" si="3"/>
        <v>2433.333333333333</v>
      </c>
    </row>
    <row r="41" spans="1:14" s="13" customFormat="1" ht="15.6" customHeight="1" x14ac:dyDescent="0.25">
      <c r="A41" s="19">
        <v>22</v>
      </c>
      <c r="B41" s="20" t="s">
        <v>36</v>
      </c>
      <c r="C41" s="5" t="s">
        <v>33</v>
      </c>
      <c r="D41" s="4" t="s">
        <v>23</v>
      </c>
      <c r="E41" s="5">
        <v>38000</v>
      </c>
      <c r="F41" s="1">
        <v>18</v>
      </c>
      <c r="G41" s="42">
        <v>28</v>
      </c>
      <c r="H41" s="3">
        <v>16</v>
      </c>
      <c r="I41" s="3">
        <f t="shared" si="0"/>
        <v>20.666666666666668</v>
      </c>
      <c r="J41" s="19">
        <f t="shared" si="1"/>
        <v>3</v>
      </c>
      <c r="K41" s="19">
        <f t="shared" si="2"/>
        <v>6.4291005073286396</v>
      </c>
      <c r="L41" s="19">
        <f t="shared" si="6"/>
        <v>31.10855084191277</v>
      </c>
      <c r="M41" s="19" t="str">
        <f t="shared" si="7"/>
        <v>ОДНОРОДНЫЕ</v>
      </c>
      <c r="N41" s="3">
        <f t="shared" si="3"/>
        <v>785333.33333333337</v>
      </c>
    </row>
    <row r="42" spans="1:14" s="13" customFormat="1" ht="15.6" customHeight="1" x14ac:dyDescent="0.25">
      <c r="A42" s="19">
        <v>23</v>
      </c>
      <c r="B42" s="20" t="s">
        <v>38</v>
      </c>
      <c r="C42" s="5" t="s">
        <v>39</v>
      </c>
      <c r="D42" s="4" t="s">
        <v>23</v>
      </c>
      <c r="E42" s="5">
        <v>23</v>
      </c>
      <c r="F42" s="1">
        <v>250</v>
      </c>
      <c r="G42" s="42">
        <v>230.25</v>
      </c>
      <c r="H42" s="3">
        <v>230</v>
      </c>
      <c r="I42" s="3">
        <f t="shared" si="0"/>
        <v>236.75</v>
      </c>
      <c r="J42" s="19">
        <f t="shared" si="1"/>
        <v>3</v>
      </c>
      <c r="K42" s="19">
        <f t="shared" si="2"/>
        <v>11.475517417528501</v>
      </c>
      <c r="L42" s="19">
        <f t="shared" si="6"/>
        <v>4.8471034498536429</v>
      </c>
      <c r="M42" s="19" t="str">
        <f t="shared" si="7"/>
        <v>ОДНОРОДНЫЕ</v>
      </c>
      <c r="N42" s="3">
        <f t="shared" si="3"/>
        <v>5445.25</v>
      </c>
    </row>
    <row r="43" spans="1:14" s="13" customFormat="1" ht="15.6" customHeight="1" x14ac:dyDescent="0.25">
      <c r="A43" s="19">
        <v>24</v>
      </c>
      <c r="B43" s="20" t="s">
        <v>38</v>
      </c>
      <c r="C43" s="5" t="s">
        <v>39</v>
      </c>
      <c r="D43" s="4" t="s">
        <v>23</v>
      </c>
      <c r="E43" s="5">
        <v>6</v>
      </c>
      <c r="F43" s="1">
        <v>300</v>
      </c>
      <c r="G43" s="42">
        <v>420</v>
      </c>
      <c r="H43" s="3">
        <v>230</v>
      </c>
      <c r="I43" s="3">
        <f t="shared" si="0"/>
        <v>316.66666666666669</v>
      </c>
      <c r="J43" s="19">
        <f t="shared" si="1"/>
        <v>3</v>
      </c>
      <c r="K43" s="19">
        <f t="shared" si="2"/>
        <v>96.090235369330543</v>
      </c>
      <c r="L43" s="19">
        <f t="shared" si="6"/>
        <v>30.344284853472804</v>
      </c>
      <c r="M43" s="19" t="str">
        <f t="shared" si="7"/>
        <v>ОДНОРОДНЫЕ</v>
      </c>
      <c r="N43" s="3">
        <f t="shared" si="3"/>
        <v>1900</v>
      </c>
    </row>
    <row r="44" spans="1:14" s="13" customFormat="1" ht="15.6" customHeight="1" x14ac:dyDescent="0.25">
      <c r="A44" s="19">
        <v>25</v>
      </c>
      <c r="B44" s="20" t="s">
        <v>38</v>
      </c>
      <c r="C44" s="5" t="s">
        <v>39</v>
      </c>
      <c r="D44" s="4" t="s">
        <v>23</v>
      </c>
      <c r="E44" s="5">
        <v>38</v>
      </c>
      <c r="F44" s="1">
        <v>300</v>
      </c>
      <c r="G44" s="42">
        <v>420</v>
      </c>
      <c r="H44" s="3">
        <v>230</v>
      </c>
      <c r="I44" s="3">
        <f t="shared" si="0"/>
        <v>316.66666666666669</v>
      </c>
      <c r="J44" s="19">
        <f t="shared" si="1"/>
        <v>3</v>
      </c>
      <c r="K44" s="19">
        <f t="shared" si="2"/>
        <v>96.090235369330543</v>
      </c>
      <c r="L44" s="19">
        <f t="shared" si="6"/>
        <v>30.344284853472804</v>
      </c>
      <c r="M44" s="19" t="str">
        <f t="shared" si="7"/>
        <v>ОДНОРОДНЫЕ</v>
      </c>
      <c r="N44" s="3">
        <f t="shared" si="3"/>
        <v>12033.333333333334</v>
      </c>
    </row>
    <row r="45" spans="1:14" s="13" customFormat="1" ht="15.6" customHeight="1" x14ac:dyDescent="0.25">
      <c r="A45" s="19">
        <v>26</v>
      </c>
      <c r="B45" s="20" t="s">
        <v>38</v>
      </c>
      <c r="C45" s="5" t="s">
        <v>51</v>
      </c>
      <c r="D45" s="4" t="s">
        <v>23</v>
      </c>
      <c r="E45" s="5">
        <v>40</v>
      </c>
      <c r="F45" s="1">
        <v>350</v>
      </c>
      <c r="G45" s="2">
        <v>426</v>
      </c>
      <c r="H45" s="3">
        <v>230</v>
      </c>
      <c r="I45" s="3">
        <f t="shared" si="0"/>
        <v>335.33333333333331</v>
      </c>
      <c r="J45" s="19">
        <f t="shared" si="1"/>
        <v>3</v>
      </c>
      <c r="K45" s="19">
        <f t="shared" si="2"/>
        <v>98.819701139668211</v>
      </c>
      <c r="L45" s="19">
        <f t="shared" si="6"/>
        <v>29.469095767296682</v>
      </c>
      <c r="M45" s="19" t="str">
        <f t="shared" si="7"/>
        <v>ОДНОРОДНЫЕ</v>
      </c>
      <c r="N45" s="3">
        <f t="shared" si="3"/>
        <v>13413.333333333332</v>
      </c>
    </row>
    <row r="46" spans="1:14" s="13" customFormat="1" ht="15.6" customHeight="1" x14ac:dyDescent="0.25">
      <c r="A46" s="19">
        <v>27</v>
      </c>
      <c r="B46" s="20" t="s">
        <v>38</v>
      </c>
      <c r="C46" s="5" t="s">
        <v>39</v>
      </c>
      <c r="D46" s="4" t="s">
        <v>23</v>
      </c>
      <c r="E46" s="5">
        <v>25</v>
      </c>
      <c r="F46" s="43">
        <v>320</v>
      </c>
      <c r="G46" s="2">
        <v>446.4</v>
      </c>
      <c r="H46" s="3">
        <v>230</v>
      </c>
      <c r="I46" s="3">
        <f t="shared" si="0"/>
        <v>332.13333333333333</v>
      </c>
      <c r="J46" s="19">
        <f t="shared" si="1"/>
        <v>3</v>
      </c>
      <c r="K46" s="19">
        <f t="shared" si="2"/>
        <v>108.70903059697166</v>
      </c>
      <c r="L46" s="19">
        <f t="shared" si="6"/>
        <v>32.730539119923222</v>
      </c>
      <c r="M46" s="19" t="str">
        <f t="shared" si="7"/>
        <v>ОДНОРОДНЫЕ</v>
      </c>
      <c r="N46" s="3">
        <f t="shared" si="3"/>
        <v>8303.3333333333339</v>
      </c>
    </row>
    <row r="47" spans="1:14" s="13" customFormat="1" ht="15.6" customHeight="1" x14ac:dyDescent="0.25">
      <c r="A47" s="19">
        <v>28</v>
      </c>
      <c r="B47" s="20" t="s">
        <v>38</v>
      </c>
      <c r="C47" s="5" t="s">
        <v>39</v>
      </c>
      <c r="D47" s="4" t="s">
        <v>23</v>
      </c>
      <c r="E47" s="5">
        <v>33</v>
      </c>
      <c r="F47" s="1">
        <v>180</v>
      </c>
      <c r="G47" s="2">
        <v>217</v>
      </c>
      <c r="H47" s="3">
        <v>160</v>
      </c>
      <c r="I47" s="3">
        <f t="shared" si="0"/>
        <v>185.66666666666666</v>
      </c>
      <c r="J47" s="19">
        <f t="shared" si="1"/>
        <v>3</v>
      </c>
      <c r="K47" s="19">
        <f t="shared" si="2"/>
        <v>28.919428302325336</v>
      </c>
      <c r="L47" s="19">
        <f t="shared" ref="L47:L67" si="8">K47/I47*100</f>
        <v>15.575993699636628</v>
      </c>
      <c r="M47" s="19" t="str">
        <f t="shared" ref="M47:M67" si="9">IF(L47&lt;33,"ОДНОРОДНЫЕ","НЕОДНОРОДНЫЕ")</f>
        <v>ОДНОРОДНЫЕ</v>
      </c>
      <c r="N47" s="3">
        <f t="shared" si="3"/>
        <v>6127</v>
      </c>
    </row>
    <row r="48" spans="1:14" s="13" customFormat="1" ht="15.6" customHeight="1" x14ac:dyDescent="0.25">
      <c r="A48" s="19">
        <v>29</v>
      </c>
      <c r="B48" s="20" t="s">
        <v>38</v>
      </c>
      <c r="C48" s="5" t="s">
        <v>39</v>
      </c>
      <c r="D48" s="4" t="s">
        <v>23</v>
      </c>
      <c r="E48" s="5">
        <v>2</v>
      </c>
      <c r="F48" s="1">
        <v>350</v>
      </c>
      <c r="G48" s="42">
        <v>540</v>
      </c>
      <c r="H48" s="3">
        <v>300</v>
      </c>
      <c r="I48" s="3">
        <f t="shared" si="0"/>
        <v>396.66666666666669</v>
      </c>
      <c r="J48" s="19">
        <f t="shared" si="1"/>
        <v>3</v>
      </c>
      <c r="K48" s="19">
        <f t="shared" si="2"/>
        <v>126.6227994214839</v>
      </c>
      <c r="L48" s="19">
        <f t="shared" si="8"/>
        <v>31.921714139869888</v>
      </c>
      <c r="M48" s="19" t="str">
        <f t="shared" si="9"/>
        <v>ОДНОРОДНЫЕ</v>
      </c>
      <c r="N48" s="3">
        <f t="shared" si="3"/>
        <v>793.33333333333337</v>
      </c>
    </row>
    <row r="49" spans="1:14" s="13" customFormat="1" ht="15.6" customHeight="1" x14ac:dyDescent="0.25">
      <c r="A49" s="19">
        <v>30</v>
      </c>
      <c r="B49" s="20" t="s">
        <v>38</v>
      </c>
      <c r="C49" s="5" t="s">
        <v>39</v>
      </c>
      <c r="D49" s="4" t="s">
        <v>23</v>
      </c>
      <c r="E49" s="5">
        <v>3</v>
      </c>
      <c r="F49" s="1">
        <v>180</v>
      </c>
      <c r="G49" s="2">
        <v>250</v>
      </c>
      <c r="H49" s="3">
        <v>190</v>
      </c>
      <c r="I49" s="3">
        <f t="shared" si="0"/>
        <v>206.66666666666666</v>
      </c>
      <c r="J49" s="19">
        <f t="shared" si="1"/>
        <v>3</v>
      </c>
      <c r="K49" s="19">
        <f t="shared" si="2"/>
        <v>37.859388972001859</v>
      </c>
      <c r="L49" s="19">
        <f t="shared" si="8"/>
        <v>18.319059180000902</v>
      </c>
      <c r="M49" s="19" t="str">
        <f t="shared" si="9"/>
        <v>ОДНОРОДНЫЕ</v>
      </c>
      <c r="N49" s="3">
        <f t="shared" si="3"/>
        <v>620</v>
      </c>
    </row>
    <row r="50" spans="1:14" s="13" customFormat="1" ht="15.6" customHeight="1" x14ac:dyDescent="0.25">
      <c r="A50" s="19">
        <v>31</v>
      </c>
      <c r="B50" s="20" t="s">
        <v>38</v>
      </c>
      <c r="C50" s="5" t="s">
        <v>39</v>
      </c>
      <c r="D50" s="4" t="s">
        <v>23</v>
      </c>
      <c r="E50" s="5">
        <v>5</v>
      </c>
      <c r="F50" s="1">
        <v>170</v>
      </c>
      <c r="G50" s="2">
        <v>125</v>
      </c>
      <c r="H50" s="3">
        <v>180</v>
      </c>
      <c r="I50" s="3">
        <f t="shared" si="0"/>
        <v>158.33333333333334</v>
      </c>
      <c r="J50" s="19">
        <f t="shared" si="1"/>
        <v>3</v>
      </c>
      <c r="K50" s="19">
        <f t="shared" si="2"/>
        <v>29.297326385411619</v>
      </c>
      <c r="L50" s="19">
        <f t="shared" si="8"/>
        <v>18.503574559207337</v>
      </c>
      <c r="M50" s="19" t="str">
        <f t="shared" si="9"/>
        <v>ОДНОРОДНЫЕ</v>
      </c>
      <c r="N50" s="3">
        <f t="shared" si="3"/>
        <v>791.66666666666674</v>
      </c>
    </row>
    <row r="51" spans="1:14" s="13" customFormat="1" ht="15.6" customHeight="1" x14ac:dyDescent="0.25">
      <c r="A51" s="19">
        <v>32</v>
      </c>
      <c r="B51" s="20" t="s">
        <v>38</v>
      </c>
      <c r="C51" s="5" t="s">
        <v>39</v>
      </c>
      <c r="D51" s="4" t="s">
        <v>23</v>
      </c>
      <c r="E51" s="5">
        <v>26</v>
      </c>
      <c r="F51" s="1">
        <v>130</v>
      </c>
      <c r="G51" s="42">
        <v>143.4</v>
      </c>
      <c r="H51" s="3">
        <v>120</v>
      </c>
      <c r="I51" s="3">
        <f t="shared" si="0"/>
        <v>131.13333333333333</v>
      </c>
      <c r="J51" s="19">
        <f t="shared" si="1"/>
        <v>3</v>
      </c>
      <c r="K51" s="19">
        <f t="shared" si="2"/>
        <v>11.741095917048519</v>
      </c>
      <c r="L51" s="19">
        <f t="shared" si="8"/>
        <v>8.9535556052734009</v>
      </c>
      <c r="M51" s="19" t="str">
        <f t="shared" si="9"/>
        <v>ОДНОРОДНЫЕ</v>
      </c>
      <c r="N51" s="3">
        <f t="shared" si="3"/>
        <v>3409.4666666666662</v>
      </c>
    </row>
    <row r="52" spans="1:14" s="13" customFormat="1" ht="15.6" customHeight="1" x14ac:dyDescent="0.25">
      <c r="A52" s="19">
        <v>33</v>
      </c>
      <c r="B52" s="20" t="s">
        <v>38</v>
      </c>
      <c r="C52" s="5" t="s">
        <v>39</v>
      </c>
      <c r="D52" s="4" t="s">
        <v>23</v>
      </c>
      <c r="E52" s="5">
        <v>51</v>
      </c>
      <c r="F52" s="1">
        <v>250</v>
      </c>
      <c r="G52" s="2">
        <v>400</v>
      </c>
      <c r="H52" s="3">
        <v>230</v>
      </c>
      <c r="I52" s="3">
        <f t="shared" si="0"/>
        <v>293.33333333333331</v>
      </c>
      <c r="J52" s="19">
        <f t="shared" si="1"/>
        <v>3</v>
      </c>
      <c r="K52" s="19">
        <f t="shared" si="2"/>
        <v>92.915732431775666</v>
      </c>
      <c r="L52" s="19">
        <f t="shared" si="8"/>
        <v>31.675817874468983</v>
      </c>
      <c r="M52" s="19" t="str">
        <f t="shared" si="9"/>
        <v>ОДНОРОДНЫЕ</v>
      </c>
      <c r="N52" s="3">
        <f t="shared" si="3"/>
        <v>14959.999999999998</v>
      </c>
    </row>
    <row r="53" spans="1:14" s="13" customFormat="1" ht="15.6" customHeight="1" x14ac:dyDescent="0.25">
      <c r="A53" s="19">
        <v>34</v>
      </c>
      <c r="B53" s="20" t="s">
        <v>38</v>
      </c>
      <c r="C53" s="5" t="s">
        <v>39</v>
      </c>
      <c r="D53" s="4" t="s">
        <v>23</v>
      </c>
      <c r="E53" s="5">
        <v>399</v>
      </c>
      <c r="F53" s="1">
        <v>240</v>
      </c>
      <c r="G53" s="2">
        <v>350</v>
      </c>
      <c r="H53" s="3">
        <v>230</v>
      </c>
      <c r="I53" s="3">
        <f t="shared" si="0"/>
        <v>273.33333333333331</v>
      </c>
      <c r="J53" s="19">
        <f t="shared" si="1"/>
        <v>3</v>
      </c>
      <c r="K53" s="19">
        <f t="shared" si="2"/>
        <v>66.58328118479389</v>
      </c>
      <c r="L53" s="19">
        <f t="shared" si="8"/>
        <v>24.359737018827037</v>
      </c>
      <c r="M53" s="19" t="str">
        <f t="shared" si="9"/>
        <v>ОДНОРОДНЫЕ</v>
      </c>
      <c r="N53" s="3">
        <f t="shared" si="3"/>
        <v>109059.99999999999</v>
      </c>
    </row>
    <row r="54" spans="1:14" s="13" customFormat="1" ht="15.6" customHeight="1" x14ac:dyDescent="0.25">
      <c r="A54" s="19">
        <v>35</v>
      </c>
      <c r="B54" s="20" t="s">
        <v>38</v>
      </c>
      <c r="C54" s="5" t="s">
        <v>39</v>
      </c>
      <c r="D54" s="4" t="s">
        <v>23</v>
      </c>
      <c r="E54" s="5">
        <v>25</v>
      </c>
      <c r="F54" s="43">
        <v>325</v>
      </c>
      <c r="G54" s="2">
        <v>450</v>
      </c>
      <c r="H54" s="3">
        <v>230</v>
      </c>
      <c r="I54" s="3">
        <f t="shared" si="0"/>
        <v>335</v>
      </c>
      <c r="J54" s="19">
        <f t="shared" si="1"/>
        <v>3</v>
      </c>
      <c r="K54" s="19">
        <f t="shared" si="2"/>
        <v>110.34038245356956</v>
      </c>
      <c r="L54" s="19">
        <f t="shared" si="8"/>
        <v>32.937427598080468</v>
      </c>
      <c r="M54" s="19" t="str">
        <f t="shared" si="9"/>
        <v>ОДНОРОДНЫЕ</v>
      </c>
      <c r="N54" s="3">
        <f t="shared" si="3"/>
        <v>8375</v>
      </c>
    </row>
    <row r="55" spans="1:14" s="13" customFormat="1" ht="15.6" customHeight="1" x14ac:dyDescent="0.25">
      <c r="A55" s="19">
        <v>36</v>
      </c>
      <c r="B55" s="20" t="s">
        <v>38</v>
      </c>
      <c r="C55" s="5" t="s">
        <v>39</v>
      </c>
      <c r="D55" s="4" t="s">
        <v>23</v>
      </c>
      <c r="E55" s="5">
        <v>48</v>
      </c>
      <c r="F55" s="1">
        <v>130</v>
      </c>
      <c r="G55" s="42">
        <v>120</v>
      </c>
      <c r="H55" s="3">
        <v>120</v>
      </c>
      <c r="I55" s="3">
        <f t="shared" si="0"/>
        <v>123.33333333333333</v>
      </c>
      <c r="J55" s="19">
        <f t="shared" si="1"/>
        <v>3</v>
      </c>
      <c r="K55" s="19">
        <f t="shared" si="2"/>
        <v>5.7735026918962573</v>
      </c>
      <c r="L55" s="19">
        <f t="shared" si="8"/>
        <v>4.6812183988348037</v>
      </c>
      <c r="M55" s="19" t="str">
        <f t="shared" si="9"/>
        <v>ОДНОРОДНЫЕ</v>
      </c>
      <c r="N55" s="3">
        <f t="shared" si="3"/>
        <v>5920</v>
      </c>
    </row>
    <row r="56" spans="1:14" s="13" customFormat="1" ht="15.6" customHeight="1" x14ac:dyDescent="0.25">
      <c r="A56" s="19">
        <v>37</v>
      </c>
      <c r="B56" s="20" t="s">
        <v>38</v>
      </c>
      <c r="C56" s="5" t="s">
        <v>39</v>
      </c>
      <c r="D56" s="4" t="s">
        <v>23</v>
      </c>
      <c r="E56" s="5">
        <v>3</v>
      </c>
      <c r="F56" s="1">
        <v>190</v>
      </c>
      <c r="G56" s="2">
        <v>250</v>
      </c>
      <c r="H56" s="3">
        <v>180</v>
      </c>
      <c r="I56" s="3">
        <f t="shared" si="0"/>
        <v>206.66666666666666</v>
      </c>
      <c r="J56" s="19">
        <f t="shared" si="1"/>
        <v>3</v>
      </c>
      <c r="K56" s="19">
        <f t="shared" si="2"/>
        <v>37.859388972001859</v>
      </c>
      <c r="L56" s="19">
        <f t="shared" si="8"/>
        <v>18.319059180000902</v>
      </c>
      <c r="M56" s="19" t="str">
        <f t="shared" si="9"/>
        <v>ОДНОРОДНЫЕ</v>
      </c>
      <c r="N56" s="3">
        <f t="shared" si="3"/>
        <v>620</v>
      </c>
    </row>
    <row r="57" spans="1:14" s="13" customFormat="1" ht="15.6" customHeight="1" x14ac:dyDescent="0.25">
      <c r="A57" s="19">
        <v>38</v>
      </c>
      <c r="B57" s="20" t="s">
        <v>40</v>
      </c>
      <c r="C57" s="5" t="s">
        <v>39</v>
      </c>
      <c r="D57" s="4" t="s">
        <v>23</v>
      </c>
      <c r="E57" s="5">
        <v>5</v>
      </c>
      <c r="F57" s="1">
        <v>190</v>
      </c>
      <c r="G57" s="2">
        <v>180</v>
      </c>
      <c r="H57" s="3">
        <v>190</v>
      </c>
      <c r="I57" s="3">
        <f t="shared" si="0"/>
        <v>186.66666666666666</v>
      </c>
      <c r="J57" s="19">
        <f t="shared" si="1"/>
        <v>3</v>
      </c>
      <c r="K57" s="19">
        <f t="shared" si="2"/>
        <v>5.7735026918962573</v>
      </c>
      <c r="L57" s="19">
        <f t="shared" si="8"/>
        <v>3.0929478706587092</v>
      </c>
      <c r="M57" s="19" t="str">
        <f t="shared" si="9"/>
        <v>ОДНОРОДНЫЕ</v>
      </c>
      <c r="N57" s="3">
        <f t="shared" si="3"/>
        <v>933.33333333333326</v>
      </c>
    </row>
    <row r="58" spans="1:14" s="13" customFormat="1" ht="15.6" customHeight="1" x14ac:dyDescent="0.25">
      <c r="A58" s="19">
        <v>39</v>
      </c>
      <c r="B58" s="20" t="s">
        <v>40</v>
      </c>
      <c r="C58" s="5" t="s">
        <v>39</v>
      </c>
      <c r="D58" s="4" t="s">
        <v>23</v>
      </c>
      <c r="E58" s="5">
        <v>116</v>
      </c>
      <c r="F58" s="1">
        <v>240</v>
      </c>
      <c r="G58" s="42">
        <v>400</v>
      </c>
      <c r="H58" s="3">
        <v>230</v>
      </c>
      <c r="I58" s="3">
        <f t="shared" si="0"/>
        <v>290</v>
      </c>
      <c r="J58" s="19">
        <f t="shared" si="1"/>
        <v>3</v>
      </c>
      <c r="K58" s="19">
        <f t="shared" si="2"/>
        <v>95.393920141694565</v>
      </c>
      <c r="L58" s="19">
        <f t="shared" si="8"/>
        <v>32.894455221273986</v>
      </c>
      <c r="M58" s="19" t="str">
        <f t="shared" si="9"/>
        <v>ОДНОРОДНЫЕ</v>
      </c>
      <c r="N58" s="3">
        <f t="shared" si="3"/>
        <v>33640</v>
      </c>
    </row>
    <row r="59" spans="1:14" s="13" customFormat="1" ht="15.6" customHeight="1" x14ac:dyDescent="0.25">
      <c r="A59" s="19">
        <v>40</v>
      </c>
      <c r="B59" s="20" t="s">
        <v>40</v>
      </c>
      <c r="C59" s="5" t="s">
        <v>39</v>
      </c>
      <c r="D59" s="4" t="s">
        <v>23</v>
      </c>
      <c r="E59" s="5">
        <v>5</v>
      </c>
      <c r="F59" s="1">
        <v>190</v>
      </c>
      <c r="G59" s="2">
        <v>200</v>
      </c>
      <c r="H59" s="3">
        <v>230</v>
      </c>
      <c r="I59" s="3">
        <f t="shared" si="0"/>
        <v>206.66666666666666</v>
      </c>
      <c r="J59" s="19">
        <f t="shared" si="1"/>
        <v>3</v>
      </c>
      <c r="K59" s="19">
        <f t="shared" si="2"/>
        <v>20.816659994661329</v>
      </c>
      <c r="L59" s="19">
        <f t="shared" si="8"/>
        <v>10.072577416771612</v>
      </c>
      <c r="M59" s="19" t="str">
        <f t="shared" si="9"/>
        <v>ОДНОРОДНЫЕ</v>
      </c>
      <c r="N59" s="3">
        <f t="shared" si="3"/>
        <v>1033.3333333333333</v>
      </c>
    </row>
    <row r="60" spans="1:14" s="13" customFormat="1" ht="15.6" customHeight="1" x14ac:dyDescent="0.25">
      <c r="A60" s="19">
        <v>41</v>
      </c>
      <c r="B60" s="20" t="s">
        <v>40</v>
      </c>
      <c r="C60" s="5" t="s">
        <v>39</v>
      </c>
      <c r="D60" s="4" t="s">
        <v>23</v>
      </c>
      <c r="E60" s="5">
        <v>8</v>
      </c>
      <c r="F60" s="1">
        <v>240</v>
      </c>
      <c r="G60" s="2">
        <v>400</v>
      </c>
      <c r="H60" s="3">
        <v>230</v>
      </c>
      <c r="I60" s="3">
        <f t="shared" si="0"/>
        <v>290</v>
      </c>
      <c r="J60" s="19">
        <f t="shared" si="1"/>
        <v>3</v>
      </c>
      <c r="K60" s="19">
        <f t="shared" si="2"/>
        <v>95.393920141694565</v>
      </c>
      <c r="L60" s="19">
        <f t="shared" si="8"/>
        <v>32.894455221273986</v>
      </c>
      <c r="M60" s="19" t="str">
        <f t="shared" si="9"/>
        <v>ОДНОРОДНЫЕ</v>
      </c>
      <c r="N60" s="3">
        <f t="shared" si="3"/>
        <v>2320</v>
      </c>
    </row>
    <row r="61" spans="1:14" s="13" customFormat="1" ht="15.6" customHeight="1" x14ac:dyDescent="0.25">
      <c r="A61" s="19">
        <v>42</v>
      </c>
      <c r="B61" s="20" t="s">
        <v>40</v>
      </c>
      <c r="C61" s="5" t="s">
        <v>39</v>
      </c>
      <c r="D61" s="4" t="s">
        <v>23</v>
      </c>
      <c r="E61" s="5">
        <v>4</v>
      </c>
      <c r="F61" s="1">
        <v>190</v>
      </c>
      <c r="G61" s="2">
        <v>170</v>
      </c>
      <c r="H61" s="3">
        <v>140</v>
      </c>
      <c r="I61" s="3">
        <f t="shared" si="0"/>
        <v>166.66666666666666</v>
      </c>
      <c r="J61" s="19">
        <f t="shared" si="1"/>
        <v>3</v>
      </c>
      <c r="K61" s="19">
        <f t="shared" si="2"/>
        <v>25.16611478423588</v>
      </c>
      <c r="L61" s="19">
        <f t="shared" si="8"/>
        <v>15.09966887054153</v>
      </c>
      <c r="M61" s="19" t="str">
        <f t="shared" si="9"/>
        <v>ОДНОРОДНЫЕ</v>
      </c>
      <c r="N61" s="3">
        <f t="shared" si="3"/>
        <v>666.66666666666663</v>
      </c>
    </row>
    <row r="62" spans="1:14" s="13" customFormat="1" ht="15.6" customHeight="1" x14ac:dyDescent="0.25">
      <c r="A62" s="19">
        <v>43</v>
      </c>
      <c r="B62" s="20" t="s">
        <v>40</v>
      </c>
      <c r="C62" s="5" t="s">
        <v>39</v>
      </c>
      <c r="D62" s="4" t="s">
        <v>23</v>
      </c>
      <c r="E62" s="5">
        <v>8</v>
      </c>
      <c r="F62" s="1">
        <v>190</v>
      </c>
      <c r="G62" s="2">
        <v>215</v>
      </c>
      <c r="H62" s="3">
        <v>160</v>
      </c>
      <c r="I62" s="3">
        <f t="shared" si="0"/>
        <v>188.33333333333334</v>
      </c>
      <c r="J62" s="19">
        <f t="shared" si="1"/>
        <v>3</v>
      </c>
      <c r="K62" s="19">
        <f t="shared" si="2"/>
        <v>27.537852736430555</v>
      </c>
      <c r="L62" s="19">
        <f t="shared" si="8"/>
        <v>14.621868709609142</v>
      </c>
      <c r="M62" s="19" t="str">
        <f t="shared" si="9"/>
        <v>ОДНОРОДНЫЕ</v>
      </c>
      <c r="N62" s="3">
        <f t="shared" si="3"/>
        <v>1506.6666666666667</v>
      </c>
    </row>
    <row r="63" spans="1:14" s="13" customFormat="1" ht="15.6" customHeight="1" x14ac:dyDescent="0.25">
      <c r="A63" s="19">
        <v>44</v>
      </c>
      <c r="B63" s="20" t="s">
        <v>40</v>
      </c>
      <c r="C63" s="5" t="s">
        <v>39</v>
      </c>
      <c r="D63" s="4" t="s">
        <v>23</v>
      </c>
      <c r="E63" s="5">
        <v>17</v>
      </c>
      <c r="F63" s="1">
        <v>350</v>
      </c>
      <c r="G63" s="42">
        <v>480</v>
      </c>
      <c r="H63" s="3">
        <v>250</v>
      </c>
      <c r="I63" s="3">
        <f t="shared" si="0"/>
        <v>360</v>
      </c>
      <c r="J63" s="19">
        <f t="shared" si="1"/>
        <v>3</v>
      </c>
      <c r="K63" s="19">
        <f t="shared" si="2"/>
        <v>115.32562594670796</v>
      </c>
      <c r="L63" s="19">
        <f t="shared" si="8"/>
        <v>32.034896096307769</v>
      </c>
      <c r="M63" s="19" t="str">
        <f t="shared" si="9"/>
        <v>ОДНОРОДНЫЕ</v>
      </c>
      <c r="N63" s="3">
        <f t="shared" si="3"/>
        <v>6120</v>
      </c>
    </row>
    <row r="64" spans="1:14" s="13" customFormat="1" ht="15.6" customHeight="1" x14ac:dyDescent="0.25">
      <c r="A64" s="19">
        <v>45</v>
      </c>
      <c r="B64" s="20" t="s">
        <v>40</v>
      </c>
      <c r="C64" s="5" t="s">
        <v>39</v>
      </c>
      <c r="D64" s="4" t="s">
        <v>23</v>
      </c>
      <c r="E64" s="5">
        <v>1</v>
      </c>
      <c r="F64" s="1">
        <v>190</v>
      </c>
      <c r="G64" s="2">
        <v>170</v>
      </c>
      <c r="H64" s="3">
        <v>250</v>
      </c>
      <c r="I64" s="3">
        <f t="shared" si="0"/>
        <v>203.33333333333334</v>
      </c>
      <c r="J64" s="19">
        <f t="shared" si="1"/>
        <v>3</v>
      </c>
      <c r="K64" s="19">
        <f t="shared" si="2"/>
        <v>41.633319989322686</v>
      </c>
      <c r="L64" s="19">
        <f t="shared" si="8"/>
        <v>20.475403273437387</v>
      </c>
      <c r="M64" s="19" t="str">
        <f t="shared" si="9"/>
        <v>ОДНОРОДНЫЕ</v>
      </c>
      <c r="N64" s="3">
        <f t="shared" si="3"/>
        <v>203.33333333333334</v>
      </c>
    </row>
    <row r="65" spans="1:14" s="13" customFormat="1" ht="15.6" customHeight="1" x14ac:dyDescent="0.25">
      <c r="A65" s="19">
        <v>46</v>
      </c>
      <c r="B65" s="20" t="s">
        <v>38</v>
      </c>
      <c r="C65" s="5" t="s">
        <v>39</v>
      </c>
      <c r="D65" s="4" t="s">
        <v>23</v>
      </c>
      <c r="E65" s="5">
        <v>65</v>
      </c>
      <c r="F65" s="1">
        <v>240</v>
      </c>
      <c r="G65" s="42">
        <v>390</v>
      </c>
      <c r="H65" s="3">
        <v>230</v>
      </c>
      <c r="I65" s="3">
        <f t="shared" si="0"/>
        <v>286.66666666666669</v>
      </c>
      <c r="J65" s="19">
        <f t="shared" si="1"/>
        <v>3</v>
      </c>
      <c r="K65" s="19">
        <f t="shared" si="2"/>
        <v>89.628864398324993</v>
      </c>
      <c r="L65" s="19">
        <f t="shared" si="8"/>
        <v>31.265882929648253</v>
      </c>
      <c r="M65" s="19" t="str">
        <f t="shared" si="9"/>
        <v>ОДНОРОДНЫЕ</v>
      </c>
      <c r="N65" s="3">
        <f t="shared" si="3"/>
        <v>18633.333333333336</v>
      </c>
    </row>
    <row r="66" spans="1:14" s="13" customFormat="1" ht="15.6" customHeight="1" x14ac:dyDescent="0.25">
      <c r="A66" s="19">
        <v>47</v>
      </c>
      <c r="B66" s="20" t="s">
        <v>38</v>
      </c>
      <c r="C66" s="5" t="s">
        <v>39</v>
      </c>
      <c r="D66" s="4" t="s">
        <v>23</v>
      </c>
      <c r="E66" s="5">
        <v>26</v>
      </c>
      <c r="F66" s="1">
        <v>350</v>
      </c>
      <c r="G66" s="42">
        <v>480</v>
      </c>
      <c r="H66" s="3">
        <v>250</v>
      </c>
      <c r="I66" s="3">
        <f t="shared" si="0"/>
        <v>360</v>
      </c>
      <c r="J66" s="19">
        <f t="shared" si="1"/>
        <v>3</v>
      </c>
      <c r="K66" s="19">
        <f t="shared" si="2"/>
        <v>115.32562594670796</v>
      </c>
      <c r="L66" s="19">
        <f t="shared" si="8"/>
        <v>32.034896096307769</v>
      </c>
      <c r="M66" s="19" t="str">
        <f t="shared" si="9"/>
        <v>ОДНОРОДНЫЕ</v>
      </c>
      <c r="N66" s="3">
        <f t="shared" si="3"/>
        <v>9360</v>
      </c>
    </row>
    <row r="67" spans="1:14" s="13" customFormat="1" ht="15.6" customHeight="1" x14ac:dyDescent="0.25">
      <c r="A67" s="19">
        <v>48</v>
      </c>
      <c r="B67" s="20" t="s">
        <v>41</v>
      </c>
      <c r="C67" s="5" t="s">
        <v>42</v>
      </c>
      <c r="D67" s="4" t="s">
        <v>23</v>
      </c>
      <c r="E67" s="5">
        <v>51000</v>
      </c>
      <c r="F67" s="1">
        <v>7.5</v>
      </c>
      <c r="G67" s="42">
        <v>11</v>
      </c>
      <c r="H67" s="3">
        <v>6.3</v>
      </c>
      <c r="I67" s="3">
        <f t="shared" si="0"/>
        <v>8.2666666666666675</v>
      </c>
      <c r="J67" s="19">
        <f t="shared" si="1"/>
        <v>3</v>
      </c>
      <c r="K67" s="19">
        <f t="shared" si="2"/>
        <v>2.4419937209856468</v>
      </c>
      <c r="L67" s="19">
        <f t="shared" si="8"/>
        <v>29.540246624826374</v>
      </c>
      <c r="M67" s="19" t="str">
        <f t="shared" si="9"/>
        <v>ОДНОРОДНЫЕ</v>
      </c>
      <c r="N67" s="3">
        <f t="shared" si="3"/>
        <v>421600.00000000006</v>
      </c>
    </row>
    <row r="68" spans="1:14" s="13" customFormat="1" ht="15.6" customHeight="1" x14ac:dyDescent="0.25">
      <c r="A68" s="19"/>
      <c r="B68" s="8" t="s">
        <v>43</v>
      </c>
      <c r="C68" s="7"/>
      <c r="D68" s="4"/>
      <c r="E68" s="11">
        <f>SUM(E20:E67)</f>
        <v>2507982</v>
      </c>
      <c r="F68" s="1">
        <f>SUMPRODUCT(E20:E67,F20:F67)</f>
        <v>2806885</v>
      </c>
      <c r="G68" s="1">
        <f>SUMPRODUCT(E20:E67,G20:G67)</f>
        <v>3768690.15</v>
      </c>
      <c r="H68" s="1">
        <f>SUMPRODUCT(E20:E67,H20:H67)</f>
        <v>2420570</v>
      </c>
      <c r="I68" s="3"/>
      <c r="J68" s="19"/>
      <c r="K68" s="19"/>
      <c r="L68" s="19"/>
      <c r="M68" s="19"/>
      <c r="N68" s="3"/>
    </row>
    <row r="69" spans="1:14" s="13" customFormat="1" ht="14.45" hidden="1" customHeight="1" x14ac:dyDescent="0.2">
      <c r="A69" s="21">
        <v>59</v>
      </c>
      <c r="B69" s="22"/>
      <c r="C69" s="23"/>
      <c r="D69" s="21"/>
      <c r="E69" s="24"/>
      <c r="F69" s="25"/>
      <c r="G69" s="25"/>
      <c r="H69" s="25"/>
      <c r="I69" s="25" t="e">
        <f>AVERAGE(F69:H69)</f>
        <v>#DIV/0!</v>
      </c>
      <c r="J69" s="21">
        <f>COUNT(F69:H69)</f>
        <v>0</v>
      </c>
      <c r="K69" s="21" t="e">
        <f>STDEV(F69:H69)</f>
        <v>#DIV/0!</v>
      </c>
      <c r="L69" s="21" t="e">
        <f>K69/I69*100</f>
        <v>#DIV/0!</v>
      </c>
      <c r="M69" s="21" t="e">
        <f>IF(L69&lt;33,"ОДНОРОДНЫЕ","НЕОДНОРОДНЫЕ")</f>
        <v>#DIV/0!</v>
      </c>
      <c r="N69" s="25" t="e">
        <f>E69*I69</f>
        <v>#DIV/0!</v>
      </c>
    </row>
    <row r="70" spans="1:14" x14ac:dyDescent="0.25">
      <c r="G70" s="1">
        <v>3908065.15</v>
      </c>
      <c r="H70" s="14">
        <f>G70-G68</f>
        <v>139375</v>
      </c>
    </row>
    <row r="71" spans="1:14" s="26" customFormat="1" ht="33.6" customHeight="1" x14ac:dyDescent="0.2">
      <c r="A71" s="36" t="s">
        <v>45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</row>
    <row r="72" spans="1:14" s="26" customFormat="1" ht="33.6" customHeight="1" x14ac:dyDescent="0.2">
      <c r="A72" s="36" t="s">
        <v>22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</row>
    <row r="73" spans="1:14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ht="15" customHeight="1" x14ac:dyDescent="0.2">
      <c r="A74" s="34" t="s">
        <v>44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</sheetData>
  <mergeCells count="17">
    <mergeCell ref="D18:E18"/>
    <mergeCell ref="B18:C19"/>
    <mergeCell ref="A17:C17"/>
    <mergeCell ref="A74:N74"/>
    <mergeCell ref="K12:L12"/>
    <mergeCell ref="B14:M14"/>
    <mergeCell ref="A73:N73"/>
    <mergeCell ref="N18:N19"/>
    <mergeCell ref="D17:E17"/>
    <mergeCell ref="I18:I19"/>
    <mergeCell ref="J18:J19"/>
    <mergeCell ref="K18:K19"/>
    <mergeCell ref="L18:L19"/>
    <mergeCell ref="M18:M19"/>
    <mergeCell ref="A71:M71"/>
    <mergeCell ref="A72:M72"/>
    <mergeCell ref="A18:A19"/>
  </mergeCells>
  <conditionalFormatting sqref="M20:M69">
    <cfRule type="containsText" dxfId="5" priority="10" operator="containsText" text="НЕ">
      <formula>NOT(ISERROR(SEARCH("НЕ",M20)))</formula>
    </cfRule>
    <cfRule type="containsText" dxfId="4" priority="11" operator="containsText" text="ОДНОРОДНЫЕ">
      <formula>NOT(ISERROR(SEARCH("ОДНОРОДНЫЕ",M20)))</formula>
    </cfRule>
    <cfRule type="containsText" dxfId="3" priority="12" operator="containsText" text="НЕОДНОРОДНЫЕ">
      <formula>NOT(ISERROR(SEARCH("НЕОДНОРОДНЫЕ",M20)))</formula>
    </cfRule>
  </conditionalFormatting>
  <conditionalFormatting sqref="M20:M69">
    <cfRule type="containsText" dxfId="2" priority="7" operator="containsText" text="НЕОДНОРОДНЫЕ">
      <formula>NOT(ISERROR(SEARCH("НЕОДНОРОДНЫЕ",M20)))</formula>
    </cfRule>
    <cfRule type="containsText" dxfId="1" priority="8" operator="containsText" text="ОДНОРОДНЫЕ">
      <formula>NOT(ISERROR(SEARCH("ОДНОРОДНЫЕ",M20)))</formula>
    </cfRule>
    <cfRule type="containsText" dxfId="0" priority="9" operator="containsText" text="НЕОДНОРОДНЫЕ">
      <formula>NOT(ISERROR(SEARCH("НЕОДНОРОДНЫЕ",M20)))</formula>
    </cfRule>
  </conditionalFormatting>
  <pageMargins left="0.47" right="0.19685039370078741" top="0.35433070866141736" bottom="0.35433070866141736" header="0.11811023622047245" footer="0.11811023622047245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2022-12-29T06:34:50Z</dcterms:modified>
</cp:coreProperties>
</file>