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C17" i="1" s="1"/>
  <c r="H20" i="1"/>
  <c r="M20" i="1" s="1"/>
  <c r="I20" i="1"/>
  <c r="J20" i="1"/>
  <c r="K20" i="1" l="1"/>
  <c r="L20" i="1" s="1"/>
  <c r="H21" i="1"/>
  <c r="M21" i="1" s="1"/>
  <c r="M22" i="1" s="1"/>
  <c r="I21" i="1"/>
  <c r="J21" i="1"/>
  <c r="K21" i="1" l="1"/>
  <c r="L21" i="1" s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<sst xmlns="http://schemas.openxmlformats.org/spreadsheetml/2006/main" count="40" uniqueCount="37">
  <si>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</si>
  <si>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</si>
  <si>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</si>
  <si>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</si>
  <si>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</si>
  <si>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</si>
  <si>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</si>
  <si>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</si>
  <si>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</si>
  <si>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</si>
  <si>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</si>
  <si>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</si>
  <si>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</si>
  <si>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</si>
  <si>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</si>
  <si>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</si>
  <si>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</si>
  <si>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</si>
  <si>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</si>
  <si>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</si>
  <si>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</si>
  <si>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</si>
  <si>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</si>
  <si>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</si>
  <si>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</si>
  <si>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</si>
  <si>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</si>
  <si>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</si>
  <si>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</si>
  <si>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Многоразовая автоматическая биопсийная система</t>
  </si>
  <si>
    <t xml:space="preserve">Игла для автоматической биопсийной системы </t>
  </si>
  <si>
    <t>Исходя из имеющегося у Заказчика объёма финансового обеспечения для осуществления закупки НМЦД устанавливается в размере 502000 руб. (пятьсот две тысячи рублей 00 копеек)</t>
  </si>
  <si>
    <t>№ 219-23</t>
  </si>
  <si>
    <t>на поставку многоразовых биопсийных систем с иглами</t>
  </si>
  <si>
    <t>вх. № 3599-09/23 от 12.09.2023</t>
  </si>
  <si>
    <t>вх. № 3601-09/23 от 12.09.2023</t>
  </si>
  <si>
    <t>вх. № 3600-09/23 от 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</si>
</sst>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="85" zoomScaleNormal="85" zoomScalePageLayoutView="70" workbookViewId="0">
      <selection activeCell="F28" sqref="F28"/>
    </sheetView>
  </sheetViews>
  <sheetFormatPr defaultRowHeight="15" x14ac:dyDescent="0.25"/>
  <cols>
    <col min="1" max="1" width="6.140625" style="18" bestFit="1" customWidth="1"/>
    <col min="2" max="2" width="44.140625" style="18" bestFit="1" customWidth="1"/>
    <col min="3" max="3" width="11.7109375" style="18" customWidth="1"/>
    <col min="4" max="4" width="7.140625" style="18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8" customWidth="1"/>
    <col min="10" max="10" width="12.5703125" style="18" customWidth="1"/>
    <col min="11" max="11" width="10.28515625" style="18" customWidth="1"/>
    <col min="12" max="12" width="22.42578125" style="18" bestFit="1" customWidth="1"/>
    <col min="13" max="13" width="17.5703125" style="1" customWidth="1"/>
    <col min="14" max="14" width="9.140625" style="18"/>
    <col min="15" max="15" width="9.7109375" style="18" bestFit="1" customWidth="1"/>
    <col min="16" max="16" width="10.7109375" style="18" bestFit="1" customWidth="1"/>
    <col min="17" max="17" width="11.7109375" style="18" bestFit="1" customWidth="1"/>
    <col min="18" max="18" width="10.7109375" style="18" bestFit="1" customWidth="1"/>
    <col min="19" max="16384" width="9.140625" style="18"/>
  </cols>
  <sheetData>
    <row r="1" spans="2:13" x14ac:dyDescent="0.25">
      <c r="M1" s="14" t="s">
        <v>21</v>
      </c>
    </row>
    <row r="2" spans="2:13" ht="14.45" customHeight="1" x14ac:dyDescent="0.25">
      <c r="M2" s="14" t="s">
        <v>22</v>
      </c>
    </row>
    <row r="3" spans="2:13" x14ac:dyDescent="0.25">
      <c r="G3" s="33" t="s">
        <v>33</v>
      </c>
      <c r="H3" s="33"/>
      <c r="I3" s="33"/>
      <c r="J3" s="33"/>
      <c r="K3" s="33"/>
      <c r="L3" s="33"/>
      <c r="M3" s="33"/>
    </row>
    <row r="4" spans="2:13" x14ac:dyDescent="0.25">
      <c r="G4" s="11"/>
      <c r="H4" s="11"/>
      <c r="I4" s="8"/>
      <c r="J4" s="8"/>
      <c r="K4" s="8"/>
      <c r="L4" s="8"/>
      <c r="M4" s="15" t="s">
        <v>24</v>
      </c>
    </row>
    <row r="5" spans="2:13" x14ac:dyDescent="0.25">
      <c r="G5" s="11"/>
      <c r="H5" s="11"/>
      <c r="I5" s="8"/>
      <c r="J5" s="8"/>
      <c r="K5" s="8"/>
      <c r="L5" s="8"/>
      <c r="M5" s="15" t="s">
        <v>23</v>
      </c>
    </row>
    <row r="6" spans="2:13" ht="14.45" customHeight="1" x14ac:dyDescent="0.25">
      <c r="G6" s="11"/>
      <c r="H6" s="11"/>
      <c r="I6" s="8"/>
      <c r="J6" s="8"/>
      <c r="K6" s="8"/>
      <c r="L6" s="8"/>
      <c r="M6" s="15" t="s">
        <v>32</v>
      </c>
    </row>
    <row r="7" spans="2:13" x14ac:dyDescent="0.25">
      <c r="G7" s="11"/>
      <c r="H7" s="11"/>
      <c r="I7" s="8"/>
      <c r="J7" s="8"/>
      <c r="K7" s="8"/>
      <c r="L7" s="8"/>
      <c r="M7" s="11"/>
    </row>
    <row r="8" spans="2:13" x14ac:dyDescent="0.25">
      <c r="G8" s="11"/>
      <c r="H8" s="11"/>
      <c r="I8" s="8"/>
      <c r="J8" s="8"/>
      <c r="K8" s="8"/>
      <c r="L8" s="8"/>
      <c r="M8" s="12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5" ht="54.6" customHeight="1" x14ac:dyDescent="0.25">
      <c r="A17" s="41" t="s">
        <v>11</v>
      </c>
      <c r="B17" s="42"/>
      <c r="C17" s="43">
        <f>E22</f>
        <v>502000</v>
      </c>
      <c r="D17" s="44"/>
      <c r="E17" s="47" t="s">
        <v>34</v>
      </c>
      <c r="F17" s="47" t="s">
        <v>35</v>
      </c>
      <c r="G17" s="47" t="s">
        <v>36</v>
      </c>
      <c r="H17" s="19"/>
      <c r="I17" s="16"/>
      <c r="J17" s="16"/>
      <c r="K17" s="16"/>
      <c r="L17" s="16"/>
      <c r="M17" s="19"/>
    </row>
    <row r="18" spans="1:15" ht="30" customHeight="1" x14ac:dyDescent="0.25">
      <c r="A18" s="31" t="s">
        <v>0</v>
      </c>
      <c r="B18" s="31" t="s">
        <v>1</v>
      </c>
      <c r="C18" s="31" t="s">
        <v>2</v>
      </c>
      <c r="D18" s="31"/>
      <c r="E18" s="19" t="s">
        <v>25</v>
      </c>
      <c r="F18" s="19" t="s">
        <v>26</v>
      </c>
      <c r="G18" s="19" t="s">
        <v>27</v>
      </c>
      <c r="H18" s="45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40" t="s">
        <v>7</v>
      </c>
    </row>
    <row r="19" spans="1:15" x14ac:dyDescent="0.25">
      <c r="A19" s="32"/>
      <c r="B19" s="32"/>
      <c r="C19" s="17" t="s">
        <v>3</v>
      </c>
      <c r="D19" s="17" t="s">
        <v>4</v>
      </c>
      <c r="E19" s="20" t="s">
        <v>5</v>
      </c>
      <c r="F19" s="19" t="s">
        <v>5</v>
      </c>
      <c r="G19" s="19" t="s">
        <v>5</v>
      </c>
      <c r="H19" s="46"/>
      <c r="I19" s="31"/>
      <c r="J19" s="31"/>
      <c r="K19" s="31"/>
      <c r="L19" s="31"/>
      <c r="M19" s="40"/>
    </row>
    <row r="20" spans="1:15" s="27" customFormat="1" ht="30" x14ac:dyDescent="0.25">
      <c r="A20" s="4">
        <v>1</v>
      </c>
      <c r="B20" s="30" t="s">
        <v>29</v>
      </c>
      <c r="C20" s="29" t="s">
        <v>28</v>
      </c>
      <c r="D20" s="30">
        <v>2</v>
      </c>
      <c r="E20" s="5">
        <v>161000</v>
      </c>
      <c r="F20" s="5">
        <v>165000</v>
      </c>
      <c r="G20" s="28">
        <v>167500</v>
      </c>
      <c r="H20" s="28">
        <f t="shared" ref="H20" si="0">AVERAGE(E20:G20)</f>
        <v>164500</v>
      </c>
      <c r="I20" s="29">
        <f t="shared" ref="I20" si="1" xml:space="preserve"> COUNT(E20:G20)</f>
        <v>3</v>
      </c>
      <c r="J20" s="29">
        <f t="shared" ref="J20" si="2">STDEV(E20:G20)</f>
        <v>3278.7192621510003</v>
      </c>
      <c r="K20" s="29">
        <f t="shared" ref="K20" si="3">J20/H20*100</f>
        <v>1.9931424086024319</v>
      </c>
      <c r="L20" s="29" t="str">
        <f t="shared" ref="L20" si="4">IF(K20&lt;33,"ОДНОРОДНЫЕ","НЕОДНОРОДНЫЕ")</f>
        <v>ОДНОРОДНЫЕ</v>
      </c>
      <c r="M20" s="28">
        <f t="shared" ref="M20" si="5">D20*H20</f>
        <v>329000</v>
      </c>
    </row>
    <row r="21" spans="1:15" s="23" customFormat="1" ht="30" x14ac:dyDescent="0.25">
      <c r="A21" s="4">
        <v>2</v>
      </c>
      <c r="B21" s="25" t="s">
        <v>30</v>
      </c>
      <c r="C21" s="26" t="s">
        <v>28</v>
      </c>
      <c r="D21" s="26">
        <v>100</v>
      </c>
      <c r="E21" s="5">
        <v>1800</v>
      </c>
      <c r="F21" s="5">
        <v>2000</v>
      </c>
      <c r="G21" s="24">
        <v>1950</v>
      </c>
      <c r="H21" s="24">
        <f t="shared" ref="H21" si="6">AVERAGE(E21:G21)</f>
        <v>1916.6666666666667</v>
      </c>
      <c r="I21" s="22">
        <f t="shared" ref="I21" si="7" xml:space="preserve"> COUNT(E21:G21)</f>
        <v>3</v>
      </c>
      <c r="J21" s="22">
        <f t="shared" ref="J21" si="8">STDEV(E21:G21)</f>
        <v>104.08329997330664</v>
      </c>
      <c r="K21" s="22">
        <f t="shared" ref="K21" si="9">J21/H21*100</f>
        <v>5.4304330420855633</v>
      </c>
      <c r="L21" s="22" t="str">
        <f t="shared" ref="L21" si="10">IF(K21&lt;33,"ОДНОРОДНЫЕ","НЕОДНОРОДНЫЕ")</f>
        <v>ОДНОРОДНЫЕ</v>
      </c>
      <c r="M21" s="24">
        <f t="shared" ref="M21" si="11">D21*H21</f>
        <v>191666.66666666669</v>
      </c>
    </row>
    <row r="22" spans="1:15" x14ac:dyDescent="0.25">
      <c r="A22" s="4"/>
      <c r="B22" s="10"/>
      <c r="C22" s="9"/>
      <c r="D22" s="6"/>
      <c r="E22" s="19">
        <f>SUMPRODUCT($D$20:$D$21,E20:E21)</f>
        <v>502000</v>
      </c>
      <c r="F22" s="21">
        <f>SUMPRODUCT($D$20:$D$21,F20:F21)</f>
        <v>530000</v>
      </c>
      <c r="G22" s="21">
        <f>SUMPRODUCT($D$20:$D$21,G20:G21)</f>
        <v>530000</v>
      </c>
      <c r="H22" s="19"/>
      <c r="I22" s="16"/>
      <c r="J22" s="16"/>
      <c r="K22" s="16"/>
      <c r="L22" s="16"/>
      <c r="M22" s="3">
        <f>SUM(M20:M21)</f>
        <v>520666.66666666669</v>
      </c>
    </row>
    <row r="24" spans="1:15" x14ac:dyDescent="0.25">
      <c r="A24" s="38" t="s">
        <v>20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5" x14ac:dyDescent="0.25">
      <c r="A25" s="39" t="s">
        <v>19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5" ht="1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5" s="8" customFormat="1" x14ac:dyDescent="0.25">
      <c r="A27" s="34" t="s">
        <v>31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7"/>
      <c r="O27" s="7"/>
    </row>
    <row r="29" spans="1:15" x14ac:dyDescent="0.25">
      <c r="J29" s="13"/>
    </row>
    <row r="33" spans="12:12" x14ac:dyDescent="0.25">
      <c r="L33" s="13"/>
    </row>
  </sheetData>
  <mergeCells count="18"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2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2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2023-09-12T02:25:27Z</dcterms:modified>
</cp:coreProperties>
</file>