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7" i="1"/>
  <c r="H20" i="1" l="1"/>
  <c r="M20" i="1" s="1"/>
  <c r="I20" i="1"/>
  <c r="J20" i="1"/>
  <c r="F27" i="1"/>
  <c r="E27" i="1"/>
  <c r="K20" i="1" l="1"/>
  <c r="L20" i="1" s="1"/>
  <c r="H21" i="1"/>
  <c r="M21" i="1" s="1"/>
  <c r="I21" i="1"/>
  <c r="J21" i="1"/>
  <c r="H22" i="1"/>
  <c r="M22" i="1" s="1"/>
  <c r="I22" i="1"/>
  <c r="J22" i="1"/>
  <c r="H23" i="1"/>
  <c r="I23" i="1"/>
  <c r="J23" i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K26" i="1" l="1"/>
  <c r="L26" i="1" s="1"/>
  <c r="K22" i="1"/>
  <c r="L22" i="1" s="1"/>
  <c r="K24" i="1"/>
  <c r="L24" i="1" s="1"/>
  <c r="K21" i="1"/>
  <c r="L21" i="1" s="1"/>
  <c r="K23" i="1"/>
  <c r="L23" i="1" s="1"/>
  <c r="M23" i="1"/>
  <c r="M27" i="1" l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<sst xmlns="http://schemas.openxmlformats.org/spreadsheetml/2006/main" count="50" uniqueCount="42">
  <si>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</si>
  <si>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</si>
  <si>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</si>
  <si>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</si>
  <si>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</si>
  <si>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</si>
  <si>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</si>
  <si>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</si>
  <si>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</si>
  <si>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</si>
  <si>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</si>
  <si>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</si>
  <si>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</si>
  <si>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</si>
  <si>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</si>
  <si>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</si>
  <si>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</si>
  <si>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</si>
  <si>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</si>
  <si>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</si>
  <si>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</si>
  <si>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</si>
  <si>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</si>
  <si>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</si>
  <si>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</si>
  <si>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</si>
  <si>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</si>
  <si>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</si>
  <si>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218-23</t>
  </si>
  <si>
    <t xml:space="preserve">на поставку стерильных перчаток </t>
  </si>
  <si>
    <t>пар</t>
  </si>
  <si>
    <t xml:space="preserve">Перчатки хирургические из латекса гевеи, неопудренные, размер 8,5 </t>
  </si>
  <si>
    <t>Перчатки хирургические из латекса гевеи, неопудренные, удлиненные</t>
  </si>
  <si>
    <t>Перчатки хирургические из латекса гевеи, неопудренные с индикацией прокола</t>
  </si>
  <si>
    <t xml:space="preserve">Перчатки хирургические из латекса гевеи, неопудренные, размер 7,5                            </t>
  </si>
  <si>
    <t xml:space="preserve">Перчатки хирургические из полихлорпрена, неопудренные </t>
  </si>
  <si>
    <t>Перчатки хирургические синтетические для продолжительных хирургических операций</t>
  </si>
  <si>
    <t>Исходя из имеющегося у Заказчика объёма финансового обеспечения для осуществления закупки НМЦД устанавливается в размере 1 590 387 руб. (один миллион пятьсот девяносто тысяч триста восемьдесят семь рублей 00 копеек)</t>
  </si>
  <si>
    <t xml:space="preserve">Перчатки хирургические из латекса гевеи, неопудренные, размер 6,5                                        </t>
  </si>
  <si>
    <t>вх. № 3691-09/23 от 18.09.2023</t>
  </si>
  <si>
    <t>вх. № 3692-09/23 от 18.09.2023</t>
  </si>
  <si>
    <t>вх. № 3690-09/23 от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</si>
</sst>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4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52" t="s">
        <v>29</v>
      </c>
      <c r="H3" s="52"/>
      <c r="I3" s="52"/>
      <c r="J3" s="52"/>
      <c r="K3" s="52"/>
      <c r="L3" s="52"/>
      <c r="M3" s="52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5" ht="54.6" customHeight="1" x14ac:dyDescent="0.25">
      <c r="A17" s="44" t="s">
        <v>11</v>
      </c>
      <c r="B17" s="45"/>
      <c r="C17" s="46">
        <f>G27</f>
        <v>1590387</v>
      </c>
      <c r="D17" s="47"/>
      <c r="E17" s="53" t="s">
        <v>40</v>
      </c>
      <c r="F17" s="53" t="s">
        <v>39</v>
      </c>
      <c r="G17" s="53" t="s">
        <v>41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50" t="s">
        <v>0</v>
      </c>
      <c r="B18" s="50" t="s">
        <v>1</v>
      </c>
      <c r="C18" s="50" t="s">
        <v>2</v>
      </c>
      <c r="D18" s="50"/>
      <c r="E18" s="20" t="s">
        <v>25</v>
      </c>
      <c r="F18" s="20" t="s">
        <v>26</v>
      </c>
      <c r="G18" s="20" t="s">
        <v>27</v>
      </c>
      <c r="H18" s="48" t="s">
        <v>12</v>
      </c>
      <c r="I18" s="50" t="s">
        <v>8</v>
      </c>
      <c r="J18" s="50" t="s">
        <v>9</v>
      </c>
      <c r="K18" s="50" t="s">
        <v>10</v>
      </c>
      <c r="L18" s="50" t="s">
        <v>6</v>
      </c>
      <c r="M18" s="43" t="s">
        <v>7</v>
      </c>
    </row>
    <row r="19" spans="1:15" x14ac:dyDescent="0.25">
      <c r="A19" s="51"/>
      <c r="B19" s="51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9"/>
      <c r="I19" s="50"/>
      <c r="J19" s="50"/>
      <c r="K19" s="50"/>
      <c r="L19" s="50"/>
      <c r="M19" s="43"/>
    </row>
    <row r="20" spans="1:15" s="26" customFormat="1" ht="30" x14ac:dyDescent="0.25">
      <c r="A20" s="4">
        <v>1</v>
      </c>
      <c r="B20" s="34" t="s">
        <v>38</v>
      </c>
      <c r="C20" s="32" t="s">
        <v>30</v>
      </c>
      <c r="D20" s="22">
        <v>8000</v>
      </c>
      <c r="E20" s="28">
        <v>43.26</v>
      </c>
      <c r="F20" s="27">
        <v>42</v>
      </c>
      <c r="G20" s="30">
        <v>40.78</v>
      </c>
      <c r="H20" s="30">
        <f t="shared" ref="H20" si="0">AVERAGE(E20:G20)</f>
        <v>42.013333333333328</v>
      </c>
      <c r="I20" s="29">
        <f t="shared" ref="I20" si="1" xml:space="preserve"> COUNT(E20:G20)</f>
        <v>3</v>
      </c>
      <c r="J20" s="29">
        <f t="shared" ref="J20" si="2">STDEV(E20:G20)</f>
        <v>1.240053762275382</v>
      </c>
      <c r="K20" s="29">
        <f t="shared" ref="K20" si="3">J20/H20*100</f>
        <v>2.9515719508300111</v>
      </c>
      <c r="L20" s="29" t="str">
        <f t="shared" ref="L20" si="4">IF(K20&lt;33,"ОДНОРОДНЫЕ","НЕОДНОРОДНЫЕ")</f>
        <v>ОДНОРОДНЫЕ</v>
      </c>
      <c r="M20" s="30">
        <f>D20*H20</f>
        <v>336106.66666666663</v>
      </c>
      <c r="O20" s="14"/>
    </row>
    <row r="21" spans="1:15" s="24" customFormat="1" ht="30" x14ac:dyDescent="0.25">
      <c r="A21" s="4">
        <v>2</v>
      </c>
      <c r="B21" s="34" t="s">
        <v>34</v>
      </c>
      <c r="C21" s="32" t="s">
        <v>30</v>
      </c>
      <c r="D21" s="22">
        <v>15000</v>
      </c>
      <c r="E21" s="9">
        <v>43.26</v>
      </c>
      <c r="F21" s="5">
        <v>42</v>
      </c>
      <c r="G21" s="25">
        <v>40.78</v>
      </c>
      <c r="H21" s="25">
        <f t="shared" ref="H21:H26" si="5">AVERAGE(E21:G21)</f>
        <v>42.013333333333328</v>
      </c>
      <c r="I21" s="23">
        <f t="shared" ref="I21:I26" si="6" xml:space="preserve"> COUNT(E21:G21)</f>
        <v>3</v>
      </c>
      <c r="J21" s="23">
        <f t="shared" ref="J21:J26" si="7">STDEV(E21:G21)</f>
        <v>1.240053762275382</v>
      </c>
      <c r="K21" s="23">
        <f t="shared" ref="K21:K26" si="8">J21/H21*100</f>
        <v>2.9515719508300111</v>
      </c>
      <c r="L21" s="23" t="str">
        <f t="shared" ref="L21:L26" si="9">IF(K21&lt;33,"ОДНОРОДНЫЕ","НЕОДНОРОДНЫЕ")</f>
        <v>ОДНОРОДНЫЕ</v>
      </c>
      <c r="M21" s="25">
        <f>D21*H21</f>
        <v>630199.99999999988</v>
      </c>
      <c r="O21" s="14"/>
    </row>
    <row r="22" spans="1:15" s="24" customFormat="1" ht="30" x14ac:dyDescent="0.25">
      <c r="A22" s="4">
        <v>3</v>
      </c>
      <c r="B22" s="35" t="s">
        <v>31</v>
      </c>
      <c r="C22" s="32" t="s">
        <v>30</v>
      </c>
      <c r="D22" s="22">
        <v>7000</v>
      </c>
      <c r="E22" s="9">
        <v>43.26</v>
      </c>
      <c r="F22" s="5">
        <v>42</v>
      </c>
      <c r="G22" s="25">
        <v>40.78</v>
      </c>
      <c r="H22" s="25">
        <f t="shared" si="5"/>
        <v>42.013333333333328</v>
      </c>
      <c r="I22" s="23">
        <f t="shared" si="6"/>
        <v>3</v>
      </c>
      <c r="J22" s="23">
        <f t="shared" si="7"/>
        <v>1.240053762275382</v>
      </c>
      <c r="K22" s="23">
        <f t="shared" si="8"/>
        <v>2.9515719508300111</v>
      </c>
      <c r="L22" s="23" t="str">
        <f t="shared" si="9"/>
        <v>ОДНОРОДНЫЕ</v>
      </c>
      <c r="M22" s="25">
        <f t="shared" ref="M22:M26" si="10">D22*H22</f>
        <v>294093.33333333331</v>
      </c>
      <c r="O22" s="14"/>
    </row>
    <row r="23" spans="1:15" s="24" customFormat="1" ht="30" x14ac:dyDescent="0.25">
      <c r="A23" s="4">
        <v>4</v>
      </c>
      <c r="B23" s="36" t="s">
        <v>32</v>
      </c>
      <c r="C23" s="33" t="s">
        <v>30</v>
      </c>
      <c r="D23" s="31">
        <v>1500</v>
      </c>
      <c r="E23" s="9">
        <v>111.24</v>
      </c>
      <c r="F23" s="5">
        <v>108</v>
      </c>
      <c r="G23" s="25">
        <v>104.85</v>
      </c>
      <c r="H23" s="25">
        <f t="shared" si="5"/>
        <v>108.03000000000002</v>
      </c>
      <c r="I23" s="23">
        <f t="shared" si="6"/>
        <v>3</v>
      </c>
      <c r="J23" s="23">
        <f t="shared" si="7"/>
        <v>3.1951056320566309</v>
      </c>
      <c r="K23" s="23">
        <f t="shared" si="8"/>
        <v>2.957609582575794</v>
      </c>
      <c r="L23" s="23" t="str">
        <f t="shared" si="9"/>
        <v>ОДНОРОДНЫЕ</v>
      </c>
      <c r="M23" s="25">
        <f t="shared" si="10"/>
        <v>162045.00000000003</v>
      </c>
      <c r="O23" s="14"/>
    </row>
    <row r="24" spans="1:15" s="24" customFormat="1" ht="30" x14ac:dyDescent="0.25">
      <c r="A24" s="4">
        <v>5</v>
      </c>
      <c r="B24" s="36" t="s">
        <v>33</v>
      </c>
      <c r="C24" s="33" t="s">
        <v>30</v>
      </c>
      <c r="D24" s="31">
        <v>500</v>
      </c>
      <c r="E24" s="9">
        <v>278.10000000000002</v>
      </c>
      <c r="F24" s="5">
        <v>270</v>
      </c>
      <c r="G24" s="25">
        <v>262.14</v>
      </c>
      <c r="H24" s="25">
        <f t="shared" si="5"/>
        <v>270.08</v>
      </c>
      <c r="I24" s="23">
        <f t="shared" si="6"/>
        <v>3</v>
      </c>
      <c r="J24" s="23">
        <f t="shared" si="7"/>
        <v>7.9803007462125315</v>
      </c>
      <c r="K24" s="23">
        <f t="shared" si="8"/>
        <v>2.9547914492789293</v>
      </c>
      <c r="L24" s="23" t="str">
        <f t="shared" si="9"/>
        <v>ОДНОРОДНЫЕ</v>
      </c>
      <c r="M24" s="25">
        <f t="shared" si="10"/>
        <v>135040</v>
      </c>
      <c r="O24" s="14"/>
    </row>
    <row r="25" spans="1:15" s="24" customFormat="1" ht="30" x14ac:dyDescent="0.25">
      <c r="A25" s="4">
        <v>6</v>
      </c>
      <c r="B25" s="36" t="s">
        <v>35</v>
      </c>
      <c r="C25" s="33" t="s">
        <v>30</v>
      </c>
      <c r="D25" s="31">
        <v>150</v>
      </c>
      <c r="E25" s="9">
        <v>278.10000000000002</v>
      </c>
      <c r="F25" s="5">
        <v>270</v>
      </c>
      <c r="G25" s="25">
        <v>262.14</v>
      </c>
      <c r="H25" s="25">
        <f t="shared" si="5"/>
        <v>270.08</v>
      </c>
      <c r="I25" s="23">
        <f t="shared" si="6"/>
        <v>3</v>
      </c>
      <c r="J25" s="23">
        <f t="shared" si="7"/>
        <v>7.9803007462125315</v>
      </c>
      <c r="K25" s="23">
        <f t="shared" si="8"/>
        <v>2.9547914492789293</v>
      </c>
      <c r="L25" s="23" t="str">
        <f t="shared" si="9"/>
        <v>ОДНОРОДНЫЕ</v>
      </c>
      <c r="M25" s="25">
        <f t="shared" si="10"/>
        <v>40512</v>
      </c>
      <c r="O25" s="14"/>
    </row>
    <row r="26" spans="1:15" s="24" customFormat="1" ht="30" x14ac:dyDescent="0.25">
      <c r="A26" s="4">
        <v>7</v>
      </c>
      <c r="B26" s="36" t="s">
        <v>36</v>
      </c>
      <c r="C26" s="33" t="s">
        <v>30</v>
      </c>
      <c r="D26" s="31">
        <v>150</v>
      </c>
      <c r="E26" s="9">
        <v>278.10000000000002</v>
      </c>
      <c r="F26" s="5">
        <v>270</v>
      </c>
      <c r="G26" s="25">
        <v>262.14</v>
      </c>
      <c r="H26" s="25">
        <f t="shared" si="5"/>
        <v>270.08</v>
      </c>
      <c r="I26" s="23">
        <f t="shared" si="6"/>
        <v>3</v>
      </c>
      <c r="J26" s="23">
        <f t="shared" si="7"/>
        <v>7.9803007462125315</v>
      </c>
      <c r="K26" s="23">
        <f t="shared" si="8"/>
        <v>2.9547914492789293</v>
      </c>
      <c r="L26" s="23" t="str">
        <f t="shared" si="9"/>
        <v>ОДНОРОДНЫЕ</v>
      </c>
      <c r="M26" s="25">
        <f t="shared" si="10"/>
        <v>40512</v>
      </c>
      <c r="O26" s="14"/>
    </row>
    <row r="27" spans="1:15" x14ac:dyDescent="0.25">
      <c r="A27" s="4"/>
      <c r="B27" s="11"/>
      <c r="C27" s="10"/>
      <c r="D27" s="6"/>
      <c r="E27" s="20">
        <f>SUMPRODUCT($D$20:$D$26,E20:E26)</f>
        <v>1687140</v>
      </c>
      <c r="F27" s="30">
        <f>SUMPRODUCT($D$20:$D$26,F20:F26)</f>
        <v>1638000</v>
      </c>
      <c r="G27" s="30">
        <f>SUMPRODUCT($D$20:$D$26,G20:G26)</f>
        <v>1590387</v>
      </c>
      <c r="H27" s="20"/>
      <c r="I27" s="17"/>
      <c r="J27" s="17"/>
      <c r="K27" s="17"/>
      <c r="L27" s="17"/>
      <c r="M27" s="3">
        <f>SUM(M20:M26)</f>
        <v>1638508.9999999998</v>
      </c>
    </row>
    <row r="29" spans="1:15" x14ac:dyDescent="0.25">
      <c r="A29" s="41" t="s">
        <v>20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5" x14ac:dyDescent="0.25">
      <c r="A30" s="42" t="s">
        <v>19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5" ht="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5" s="8" customFormat="1" ht="35.25" customHeight="1" x14ac:dyDescent="0.25">
      <c r="A32" s="37" t="s">
        <v>37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7"/>
      <c r="O32" s="7"/>
    </row>
    <row r="34" spans="10:12" x14ac:dyDescent="0.25">
      <c r="J34" s="14"/>
    </row>
    <row r="38" spans="10:12" x14ac:dyDescent="0.25">
      <c r="L38" s="14"/>
    </row>
  </sheetData>
  <mergeCells count="18">
    <mergeCell ref="G3:M3"/>
    <mergeCell ref="B18:B19"/>
    <mergeCell ref="C18:D18"/>
    <mergeCell ref="A32:M32"/>
    <mergeCell ref="A31:M31"/>
    <mergeCell ref="J12:K12"/>
    <mergeCell ref="B14:L14"/>
    <mergeCell ref="A29:M29"/>
    <mergeCell ref="A30:M30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7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7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2023-09-18T04:25:11Z</dcterms:modified>
</cp:coreProperties>
</file>