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E22" i="1"/>
  <c r="H20" i="1"/>
  <c r="M20" i="1" s="1"/>
  <c r="I20" i="1"/>
  <c r="J20" i="1"/>
  <c r="G22" i="1"/>
  <c r="F22" i="1"/>
  <c r="K20" i="1" l="1"/>
  <c r="L20" i="1" s="1"/>
  <c r="H21" i="1"/>
  <c r="M21" i="1" s="1"/>
  <c r="M22" i="1" s="1"/>
  <c r="I21" i="1"/>
  <c r="J21" i="1"/>
  <c r="K21" i="1" l="1"/>
  <c r="L21" i="1" s="1"/>
</calcChain>
</file>

<file path=xl/sharedStrings.xml><?xml version="1.0" encoding="utf-8"?>
<sst xmlns="http://schemas.openxmlformats.org/spreadsheetml/2006/main" count="40" uniqueCount="37">
  <si>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</si>
  <si>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</si>
  <si>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</si>
  <si>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</si>
  <si>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</si>
  <si>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</si>
  <si>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</si>
  <si>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</si>
  <si>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</si>
  <si>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</si>
  <si>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</si>
  <si>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</si>
  <si>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</si>
  <si>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</si>
  <si>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</si>
  <si>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</si>
  <si>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</si>
  <si>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</si>
  <si>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</si>
  <si>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</si>
  <si>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</si>
  <si>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</si>
  <si>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</si>
  <si>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</si>
  <si>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</si>
  <si>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</si>
  <si>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</si>
  <si>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</si>
  <si>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209-23</t>
  </si>
  <si>
    <t>шт</t>
  </si>
  <si>
    <t>на поставку медицинских изделий для стерилизации эндоскопов</t>
  </si>
  <si>
    <t>Контейнер для стерилизации</t>
  </si>
  <si>
    <t xml:space="preserve">Защитный тубус </t>
  </si>
  <si>
    <t>Исходя из имеющегося у Заказчика объёма финансового обеспечения для осуществления закупки НМЦД устанавливается в размере 154900 руб. (сто пятьдесят четыре тысячи девятьсот рублей 00 копеек)</t>
  </si>
  <si>
    <t>вх. № 3411-08/23 от 30.08.2023</t>
  </si>
  <si>
    <t>вх. № 3412-08/23 от 30.08.2023</t>
  </si>
  <si>
    <t>вх. № 3410-08/23 от 30.08.2023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</si>
</sst>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zoomScale="85" zoomScaleNormal="85" zoomScalePageLayoutView="70" workbookViewId="0">
      <selection activeCell="E17" sqref="E17:G17"/>
    </sheetView>
  </sheetViews>
  <sheetFormatPr defaultRowHeight="15" x14ac:dyDescent="0.25"/>
  <cols>
    <col min="1" max="1" width="6.140625" style="19" bestFit="1" customWidth="1"/>
    <col min="2" max="2" width="44.140625" style="19" bestFit="1" customWidth="1"/>
    <col min="3" max="3" width="11.7109375" style="19" customWidth="1"/>
    <col min="4" max="4" width="7.140625" style="19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9" customWidth="1"/>
    <col min="10" max="10" width="12.5703125" style="19" customWidth="1"/>
    <col min="11" max="11" width="10.28515625" style="19" customWidth="1"/>
    <col min="12" max="12" width="22.42578125" style="19" bestFit="1" customWidth="1"/>
    <col min="13" max="13" width="17.5703125" style="1" customWidth="1"/>
    <col min="14" max="14" width="9.140625" style="19"/>
    <col min="15" max="15" width="9.7109375" style="19" bestFit="1" customWidth="1"/>
    <col min="16" max="16" width="10.7109375" style="19" bestFit="1" customWidth="1"/>
    <col min="17" max="17" width="11.7109375" style="19" bestFit="1" customWidth="1"/>
    <col min="18" max="18" width="10.7109375" style="19" bestFit="1" customWidth="1"/>
    <col min="19" max="16384" width="9.140625" style="19"/>
  </cols>
  <sheetData>
    <row r="1" spans="2:13" x14ac:dyDescent="0.25">
      <c r="M1" s="15" t="s">
        <v>21</v>
      </c>
    </row>
    <row r="2" spans="2:13" ht="14.45" customHeight="1" x14ac:dyDescent="0.25">
      <c r="M2" s="15" t="s">
        <v>22</v>
      </c>
    </row>
    <row r="3" spans="2:13" x14ac:dyDescent="0.25">
      <c r="G3" s="33" t="s">
        <v>30</v>
      </c>
      <c r="H3" s="33"/>
      <c r="I3" s="33"/>
      <c r="J3" s="33"/>
      <c r="K3" s="33"/>
      <c r="L3" s="33"/>
      <c r="M3" s="33"/>
    </row>
    <row r="4" spans="2:13" x14ac:dyDescent="0.25">
      <c r="G4" s="12"/>
      <c r="H4" s="12"/>
      <c r="I4" s="8"/>
      <c r="J4" s="8"/>
      <c r="K4" s="8"/>
      <c r="L4" s="8"/>
      <c r="M4" s="16" t="s">
        <v>24</v>
      </c>
    </row>
    <row r="5" spans="2:13" x14ac:dyDescent="0.25">
      <c r="G5" s="12"/>
      <c r="H5" s="12"/>
      <c r="I5" s="8"/>
      <c r="J5" s="8"/>
      <c r="K5" s="8"/>
      <c r="L5" s="8"/>
      <c r="M5" s="16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16" t="s">
        <v>28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9" t="s">
        <v>17</v>
      </c>
      <c r="K12" s="39"/>
      <c r="M12" s="1" t="s">
        <v>15</v>
      </c>
    </row>
    <row r="14" spans="2:13" x14ac:dyDescent="0.25">
      <c r="B14" s="39" t="s">
        <v>16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2:13" hidden="1" x14ac:dyDescent="0.25"/>
    <row r="17" spans="1:15" ht="54.6" customHeight="1" x14ac:dyDescent="0.25">
      <c r="A17" s="43" t="s">
        <v>11</v>
      </c>
      <c r="B17" s="44"/>
      <c r="C17" s="45">
        <f>G22</f>
        <v>154900</v>
      </c>
      <c r="D17" s="46"/>
      <c r="E17" s="49" t="s">
        <v>36</v>
      </c>
      <c r="F17" s="49" t="s">
        <v>34</v>
      </c>
      <c r="G17" s="49" t="s">
        <v>35</v>
      </c>
      <c r="H17" s="20"/>
      <c r="I17" s="17"/>
      <c r="J17" s="17"/>
      <c r="K17" s="17"/>
      <c r="L17" s="17"/>
      <c r="M17" s="20"/>
    </row>
    <row r="18" spans="1:15" ht="30" customHeight="1" x14ac:dyDescent="0.25">
      <c r="A18" s="34" t="s">
        <v>0</v>
      </c>
      <c r="B18" s="34" t="s">
        <v>1</v>
      </c>
      <c r="C18" s="34" t="s">
        <v>2</v>
      </c>
      <c r="D18" s="34"/>
      <c r="E18" s="20" t="s">
        <v>25</v>
      </c>
      <c r="F18" s="20" t="s">
        <v>26</v>
      </c>
      <c r="G18" s="20" t="s">
        <v>27</v>
      </c>
      <c r="H18" s="47" t="s">
        <v>12</v>
      </c>
      <c r="I18" s="34" t="s">
        <v>8</v>
      </c>
      <c r="J18" s="34" t="s">
        <v>9</v>
      </c>
      <c r="K18" s="34" t="s">
        <v>10</v>
      </c>
      <c r="L18" s="34" t="s">
        <v>6</v>
      </c>
      <c r="M18" s="42" t="s">
        <v>7</v>
      </c>
    </row>
    <row r="19" spans="1:15" x14ac:dyDescent="0.25">
      <c r="A19" s="35"/>
      <c r="B19" s="35"/>
      <c r="C19" s="18" t="s">
        <v>3</v>
      </c>
      <c r="D19" s="18" t="s">
        <v>4</v>
      </c>
      <c r="E19" s="21" t="s">
        <v>5</v>
      </c>
      <c r="F19" s="20" t="s">
        <v>5</v>
      </c>
      <c r="G19" s="20" t="s">
        <v>5</v>
      </c>
      <c r="H19" s="48"/>
      <c r="I19" s="34"/>
      <c r="J19" s="34"/>
      <c r="K19" s="34"/>
      <c r="L19" s="34"/>
      <c r="M19" s="42"/>
    </row>
    <row r="20" spans="1:15" s="28" customFormat="1" x14ac:dyDescent="0.25">
      <c r="A20" s="4">
        <v>1</v>
      </c>
      <c r="B20" s="32" t="s">
        <v>31</v>
      </c>
      <c r="C20" s="30" t="s">
        <v>29</v>
      </c>
      <c r="D20" s="27">
        <v>3</v>
      </c>
      <c r="E20" s="9">
        <v>51223</v>
      </c>
      <c r="F20" s="5">
        <v>53784.5</v>
      </c>
      <c r="G20" s="29">
        <v>48784.71</v>
      </c>
      <c r="H20" s="29">
        <f t="shared" ref="H20" si="0">AVERAGE(E20:G20)</f>
        <v>51264.07</v>
      </c>
      <c r="I20" s="26">
        <f t="shared" ref="I20" si="1" xml:space="preserve"> COUNT(E20:G20)</f>
        <v>3</v>
      </c>
      <c r="J20" s="26">
        <f t="shared" ref="J20" si="2">STDEV(E20:G20)</f>
        <v>2500.1480095586348</v>
      </c>
      <c r="K20" s="26">
        <f t="shared" ref="K20" si="3">J20/H20*100</f>
        <v>4.8769986650662638</v>
      </c>
      <c r="L20" s="26" t="str">
        <f t="shared" ref="L20" si="4">IF(K20&lt;33,"ОДНОРОДНЫЕ","НЕОДНОРОДНЫЕ")</f>
        <v>ОДНОРОДНЫЕ</v>
      </c>
      <c r="M20" s="29">
        <f t="shared" ref="M20" si="5">D20*H20</f>
        <v>153792.21</v>
      </c>
    </row>
    <row r="21" spans="1:15" s="22" customFormat="1" x14ac:dyDescent="0.25">
      <c r="A21" s="4">
        <v>2</v>
      </c>
      <c r="B21" s="32" t="s">
        <v>32</v>
      </c>
      <c r="C21" s="31" t="s">
        <v>29</v>
      </c>
      <c r="D21" s="25">
        <v>1</v>
      </c>
      <c r="E21" s="9">
        <v>8972</v>
      </c>
      <c r="F21" s="5">
        <v>9420.6</v>
      </c>
      <c r="G21" s="23">
        <v>8545.8700000000008</v>
      </c>
      <c r="H21" s="23">
        <f t="shared" ref="H21" si="6">AVERAGE(E21:G21)</f>
        <v>8979.49</v>
      </c>
      <c r="I21" s="24">
        <f t="shared" ref="I21" si="7" xml:space="preserve"> COUNT(E21:G21)</f>
        <v>3</v>
      </c>
      <c r="J21" s="24">
        <f t="shared" ref="J21" si="8">STDEV(E21:G21)</f>
        <v>437.41309799776212</v>
      </c>
      <c r="K21" s="24">
        <f t="shared" ref="K21" si="9">J21/H21*100</f>
        <v>4.8712465629758723</v>
      </c>
      <c r="L21" s="24" t="str">
        <f t="shared" ref="L21" si="10">IF(K21&lt;33,"ОДНОРОДНЫЕ","НЕОДНОРОДНЫЕ")</f>
        <v>ОДНОРОДНЫЕ</v>
      </c>
      <c r="M21" s="23">
        <f t="shared" ref="M21" si="11">D21*H21</f>
        <v>8979.49</v>
      </c>
    </row>
    <row r="22" spans="1:15" x14ac:dyDescent="0.25">
      <c r="A22" s="4"/>
      <c r="B22" s="11"/>
      <c r="C22" s="10"/>
      <c r="D22" s="6"/>
      <c r="E22" s="20">
        <f>SUMPRODUCT($D$20:$D$21,E20:E21)</f>
        <v>162641</v>
      </c>
      <c r="F22" s="23">
        <f>SUMPRODUCT($D$20:$D$21,F20:F21)</f>
        <v>170774.1</v>
      </c>
      <c r="G22" s="23">
        <f>SUMPRODUCT($D$20:$D$21,G20:G21)</f>
        <v>154900</v>
      </c>
      <c r="H22" s="20"/>
      <c r="I22" s="17"/>
      <c r="J22" s="17"/>
      <c r="K22" s="17"/>
      <c r="L22" s="17"/>
      <c r="M22" s="3">
        <f>SUM(M20:M21)</f>
        <v>162771.69999999998</v>
      </c>
    </row>
    <row r="24" spans="1:15" x14ac:dyDescent="0.25">
      <c r="A24" s="40" t="s">
        <v>20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5" x14ac:dyDescent="0.25">
      <c r="A25" s="41" t="s">
        <v>19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5" ht="15" customHeight="1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5" s="8" customFormat="1" x14ac:dyDescent="0.25">
      <c r="A27" s="36" t="s">
        <v>33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7"/>
      <c r="O27" s="7"/>
    </row>
    <row r="29" spans="1:15" x14ac:dyDescent="0.25">
      <c r="J29" s="14"/>
    </row>
    <row r="33" spans="12:12" x14ac:dyDescent="0.25">
      <c r="L33" s="14"/>
    </row>
  </sheetData>
  <mergeCells count="18">
    <mergeCell ref="L18:L19"/>
    <mergeCell ref="A18:A19"/>
    <mergeCell ref="G3:M3"/>
    <mergeCell ref="B18:B19"/>
    <mergeCell ref="C18:D18"/>
    <mergeCell ref="A27:M27"/>
    <mergeCell ref="A26:M26"/>
    <mergeCell ref="J12:K12"/>
    <mergeCell ref="B14:L14"/>
    <mergeCell ref="A24:M24"/>
    <mergeCell ref="A25:M25"/>
    <mergeCell ref="M18:M19"/>
    <mergeCell ref="A17:B17"/>
    <mergeCell ref="C17:D17"/>
    <mergeCell ref="H18:H19"/>
    <mergeCell ref="I18:I19"/>
    <mergeCell ref="J18:J19"/>
    <mergeCell ref="K18:K19"/>
  </mergeCells>
  <conditionalFormatting sqref="L20:L22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2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2023-08-30T03:23:44Z</dcterms:modified>
</cp:coreProperties>
</file>