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3" i="1" l="1"/>
  <c r="C18" i="1"/>
  <c r="E23" i="1"/>
  <c r="G23" i="1" l="1"/>
  <c r="F23" i="1"/>
  <c r="J21" i="1"/>
  <c r="O21" i="1" s="1"/>
  <c r="K21" i="1"/>
  <c r="L21" i="1"/>
  <c r="J22" i="1"/>
  <c r="O22" i="1" s="1"/>
  <c r="K22" i="1"/>
  <c r="L22" i="1"/>
  <c r="M22" i="1" l="1"/>
  <c r="N22" i="1" s="1"/>
  <c r="L23" i="1"/>
  <c r="M21" i="1"/>
  <c r="N21" i="1" s="1"/>
  <c r="J23" i="1"/>
  <c r="K23" i="1"/>
  <c r="M23" i="1" l="1"/>
  <c r="N23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<sst xmlns="http://schemas.openxmlformats.org/spreadsheetml/2006/main" count="44" uniqueCount="39">
  <si>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</si>
  <si>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</si>
  <si>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</si>
  <si>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</si>
  <si>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</si>
  <si>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</si>
  <si>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</si>
  <si>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</si>
  <si>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</si>
  <si>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</si>
  <si>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</si>
  <si>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</si>
  <si>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</si>
  <si>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</si>
  <si>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</si>
  <si>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</si>
  <si>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</si>
  <si>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</si>
  <si>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</si>
  <si>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</si>
  <si>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</si>
  <si>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</si>
  <si>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</si>
  <si>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</si>
  <si>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</si>
  <si>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</si>
  <si>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</si>
  <si>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</si>
  <si>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</si>
  <si>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</si>
  <si>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152-23</t>
  </si>
  <si>
    <t>на поставку чековой ленты для терминалов и термопринтеров путем запроса котировок</t>
  </si>
  <si>
    <t>Чековая лента для терминалов и термопринтеров Тип 1</t>
  </si>
  <si>
    <t>Чековая лента для терминалов и термопринтеров Тип 2</t>
  </si>
  <si>
    <t>Рул.</t>
  </si>
  <si>
    <t>КП 2297-06/23 от 05.06.2023</t>
  </si>
  <si>
    <t>КП 2296-06/23 от 05.06.2023</t>
  </si>
  <si>
    <t>КП 2295-06/23 от 05.06.2023</t>
  </si>
  <si>
    <t>Исходя из имеющегося у Заказчика объёма финансового обеспечения для осуществления закупки НМЦД устанавливается в размере 128400 руб. (сто двадцать восемь тысяч четыреста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</si>
</sst>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F29" sqref="F2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19" t="s">
        <v>26</v>
      </c>
    </row>
    <row r="2" spans="1:15" ht="14.45" customHeight="1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19" t="s">
        <v>27</v>
      </c>
    </row>
    <row r="3" spans="1:15" ht="14.45" hidden="1" customHeight="1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19"/>
    </row>
    <row r="4" spans="1:15" ht="14.45" customHeight="1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19" t="s">
        <v>31</v>
      </c>
    </row>
    <row r="5" spans="1:15" ht="14.45" customHeight="1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19" t="s">
        <v>28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19" t="s">
        <v>29</v>
      </c>
    </row>
    <row r="7" spans="1:15" ht="14.45" customHeight="1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19" t="s">
        <v>30</v>
      </c>
    </row>
    <row r="8" spans="1:15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4"/>
    </row>
    <row r="9" spans="1:15" s="6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16</v>
      </c>
    </row>
    <row r="10" spans="1:15" s="6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8" t="s">
        <v>21</v>
      </c>
    </row>
    <row r="11" spans="1:15" s="6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15"/>
      <c r="L11" s="15"/>
      <c r="M11" s="15"/>
      <c r="N11" s="15"/>
      <c r="O11" s="8" t="s">
        <v>17</v>
      </c>
    </row>
    <row r="12" spans="1:15" s="6" customForma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5"/>
      <c r="M12" s="15"/>
      <c r="N12" s="15"/>
      <c r="O12" s="4"/>
    </row>
    <row r="13" spans="1:15" s="6" customFormat="1" ht="28.9" customHeight="1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30" t="s">
        <v>20</v>
      </c>
      <c r="M13" s="30"/>
      <c r="N13" s="15"/>
      <c r="O13" s="4" t="s">
        <v>18</v>
      </c>
    </row>
    <row r="14" spans="1:15" x14ac:dyDescent="0.25">
      <c r="A14" s="15"/>
      <c r="B14" s="15"/>
      <c r="C14" s="15"/>
      <c r="D14" s="15"/>
      <c r="E14" s="4"/>
      <c r="F14" s="4"/>
      <c r="G14" s="4"/>
      <c r="H14" s="4"/>
      <c r="I14" s="4"/>
      <c r="J14" s="4"/>
      <c r="K14" s="15"/>
      <c r="L14" s="15"/>
      <c r="M14" s="15"/>
      <c r="N14" s="15"/>
      <c r="O14" s="4"/>
    </row>
    <row r="15" spans="1:15" x14ac:dyDescent="0.25">
      <c r="A15" s="15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4"/>
    </row>
    <row r="16" spans="1:15" hidden="1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7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15"/>
      <c r="L17" s="15"/>
      <c r="M17" s="15"/>
      <c r="N17" s="15"/>
      <c r="O17" s="4"/>
    </row>
    <row r="18" spans="1:17" s="5" customFormat="1" ht="54.6" customHeight="1" x14ac:dyDescent="0.25">
      <c r="A18" s="36" t="s">
        <v>14</v>
      </c>
      <c r="B18" s="37"/>
      <c r="C18" s="38">
        <f>F23</f>
        <v>128400</v>
      </c>
      <c r="D18" s="37"/>
      <c r="E18" s="22" t="s">
        <v>35</v>
      </c>
      <c r="F18" s="23" t="s">
        <v>36</v>
      </c>
      <c r="G18" s="23" t="s">
        <v>37</v>
      </c>
      <c r="H18" s="11"/>
      <c r="I18" s="16"/>
      <c r="J18" s="16"/>
      <c r="K18" s="13"/>
      <c r="L18" s="13"/>
      <c r="M18" s="13"/>
      <c r="N18" s="13"/>
      <c r="O18" s="16"/>
    </row>
    <row r="19" spans="1:17" s="5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4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3" t="s">
        <v>10</v>
      </c>
    </row>
    <row r="20" spans="1:17" s="5" customFormat="1" ht="30" x14ac:dyDescent="0.25">
      <c r="A20" s="28"/>
      <c r="B20" s="28"/>
      <c r="C20" s="14" t="s">
        <v>3</v>
      </c>
      <c r="D20" s="14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5"/>
      <c r="K20" s="27"/>
      <c r="L20" s="27"/>
      <c r="M20" s="27"/>
      <c r="N20" s="27"/>
      <c r="O20" s="33"/>
    </row>
    <row r="21" spans="1:17" s="5" customFormat="1" ht="45" x14ac:dyDescent="0.25">
      <c r="A21" s="24">
        <v>1</v>
      </c>
      <c r="B21" s="25" t="s">
        <v>32</v>
      </c>
      <c r="C21" s="20" t="s">
        <v>34</v>
      </c>
      <c r="D21" s="20">
        <v>180</v>
      </c>
      <c r="E21" s="12">
        <v>215</v>
      </c>
      <c r="F21" s="22">
        <v>190</v>
      </c>
      <c r="G21" s="22">
        <v>198</v>
      </c>
      <c r="H21" s="22"/>
      <c r="I21" s="22"/>
      <c r="J21" s="22">
        <f t="shared" ref="J21:J22" si="0">AVERAGE(E21:I21)</f>
        <v>201</v>
      </c>
      <c r="K21" s="21">
        <f t="shared" ref="K21:K22" si="1">COUNT(E21:I21)</f>
        <v>3</v>
      </c>
      <c r="L21" s="21">
        <f t="shared" ref="L21:L22" si="2">STDEV(E21:I21)</f>
        <v>12.767145334803704</v>
      </c>
      <c r="M21" s="21">
        <f t="shared" ref="M21:M22" si="3">L21/J21*100</f>
        <v>6.3518135994048279</v>
      </c>
      <c r="N21" s="21" t="str">
        <f t="shared" ref="N21:N22" si="4">IF(M21&lt;33,"ОДНОРОДНЫЕ","НЕОДНОРОДНЫЕ")</f>
        <v>ОДНОРОДНЫЕ</v>
      </c>
      <c r="O21" s="22">
        <f t="shared" ref="O21:O22" si="5">D21*J21</f>
        <v>36180</v>
      </c>
    </row>
    <row r="22" spans="1:17" s="5" customFormat="1" ht="45" x14ac:dyDescent="0.25">
      <c r="A22" s="24">
        <v>2</v>
      </c>
      <c r="B22" s="25" t="s">
        <v>33</v>
      </c>
      <c r="C22" s="20" t="s">
        <v>34</v>
      </c>
      <c r="D22" s="20">
        <v>300</v>
      </c>
      <c r="E22" s="12">
        <v>355</v>
      </c>
      <c r="F22" s="22">
        <v>314</v>
      </c>
      <c r="G22" s="22">
        <v>328</v>
      </c>
      <c r="H22" s="22"/>
      <c r="I22" s="22"/>
      <c r="J22" s="22">
        <f t="shared" si="0"/>
        <v>332.33333333333331</v>
      </c>
      <c r="K22" s="21">
        <f t="shared" si="1"/>
        <v>3</v>
      </c>
      <c r="L22" s="21">
        <f t="shared" si="2"/>
        <v>20.840665376454115</v>
      </c>
      <c r="M22" s="21">
        <f t="shared" si="3"/>
        <v>6.2710126508889017</v>
      </c>
      <c r="N22" s="21" t="str">
        <f t="shared" si="4"/>
        <v>ОДНОРОДНЫЕ</v>
      </c>
      <c r="O22" s="22">
        <f t="shared" si="5"/>
        <v>99700</v>
      </c>
    </row>
    <row r="23" spans="1:17" s="5" customFormat="1" x14ac:dyDescent="0.25">
      <c r="A23" s="13"/>
      <c r="B23" s="17"/>
      <c r="C23" s="18"/>
      <c r="D23" s="26"/>
      <c r="E23" s="23">
        <f>SUMPRODUCT(D21:D22,E21:E22)</f>
        <v>145200</v>
      </c>
      <c r="F23" s="22">
        <f>SUMPRODUCT(D21:D22,F21:F22)</f>
        <v>128400</v>
      </c>
      <c r="G23" s="22">
        <f>SUMPRODUCT(D21:D22,G21:G22)</f>
        <v>134040</v>
      </c>
      <c r="H23" s="16"/>
      <c r="I23" s="16"/>
      <c r="J23" s="16">
        <f>AVERAGE(E23:I23)</f>
        <v>135880</v>
      </c>
      <c r="K23" s="13">
        <f>COUNT(E23:I23)</f>
        <v>3</v>
      </c>
      <c r="L23" s="13">
        <f>STDEV(E23:I23)</f>
        <v>8549.8070153659028</v>
      </c>
      <c r="M23" s="13">
        <f>L23/J23*100</f>
        <v>6.2921747242904793</v>
      </c>
      <c r="N23" s="13" t="str">
        <f>IF(M23&lt;33,"ОДНОРОДНЫЕ","НЕОДНОРОДНЫЕ")</f>
        <v>ОДНОРОДНЫЕ</v>
      </c>
      <c r="O23" s="16">
        <f>SUM(O21:O22)</f>
        <v>135880</v>
      </c>
    </row>
    <row r="24" spans="1:17" s="6" customFormat="1" x14ac:dyDescent="0.25">
      <c r="A24" s="15"/>
      <c r="B24" s="15"/>
      <c r="C24" s="15"/>
      <c r="D24" s="15"/>
      <c r="E24" s="4"/>
      <c r="F24" s="4"/>
      <c r="G24" s="4"/>
      <c r="H24" s="4"/>
      <c r="I24" s="4"/>
      <c r="J24" s="4"/>
      <c r="K24" s="15"/>
      <c r="L24" s="15"/>
      <c r="M24" s="15"/>
      <c r="N24" s="15"/>
      <c r="O24" s="4"/>
    </row>
    <row r="25" spans="1:17" s="9" customFormat="1" x14ac:dyDescent="0.25">
      <c r="A25" s="31" t="s">
        <v>25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9" customFormat="1" ht="33.6" customHeight="1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7" s="9" customFormat="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7" s="9" customFormat="1" ht="31.9" customHeight="1" x14ac:dyDescent="0.25">
      <c r="A28" s="29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0"/>
      <c r="Q28" s="10"/>
    </row>
  </sheetData>
  <mergeCells count="17">
    <mergeCell ref="N19:N20"/>
    <mergeCell ref="A19:A20"/>
    <mergeCell ref="B19:B20"/>
    <mergeCell ref="C19:D19"/>
    <mergeCell ref="A28:O28"/>
    <mergeCell ref="L13:M13"/>
    <mergeCell ref="B15:N15"/>
    <mergeCell ref="A25:O25"/>
    <mergeCell ref="A26:O26"/>
    <mergeCell ref="A27:O27"/>
    <mergeCell ref="O19:O20"/>
    <mergeCell ref="A18:B18"/>
    <mergeCell ref="C18:D18"/>
    <mergeCell ref="J19:J20"/>
    <mergeCell ref="K19:K20"/>
    <mergeCell ref="L19:L20"/>
    <mergeCell ref="M19:M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2023-06-15T02:37:51Z</dcterms:modified>
</cp:coreProperties>
</file>