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4" i="1" l="1"/>
  <c r="K24" i="1"/>
  <c r="J24" i="1"/>
  <c r="O24" i="1" s="1"/>
  <c r="L31" i="1"/>
  <c r="K31" i="1"/>
  <c r="J31" i="1"/>
  <c r="O31" i="1" s="1"/>
  <c r="L30" i="1"/>
  <c r="K30" i="1"/>
  <c r="J30" i="1"/>
  <c r="O30" i="1" s="1"/>
  <c r="L28" i="1"/>
  <c r="K28" i="1"/>
  <c r="J28" i="1"/>
  <c r="O28" i="1" s="1"/>
  <c r="L27" i="1"/>
  <c r="K27" i="1"/>
  <c r="J27" i="1"/>
  <c r="O27" i="1" s="1"/>
  <c r="J32" i="1"/>
  <c r="O32" i="1" s="1"/>
  <c r="K32" i="1"/>
  <c r="L32" i="1"/>
  <c r="J33" i="1"/>
  <c r="O33" i="1" s="1"/>
  <c r="K33" i="1"/>
  <c r="L33" i="1"/>
  <c r="J34" i="1"/>
  <c r="O34" i="1" s="1"/>
  <c r="K34" i="1"/>
  <c r="L34" i="1"/>
  <c r="J35" i="1"/>
  <c r="O35" i="1" s="1"/>
  <c r="K35" i="1"/>
  <c r="L35" i="1"/>
  <c r="L21" i="1"/>
  <c r="K21" i="1"/>
  <c r="J21" i="1"/>
  <c r="O21" i="1" s="1"/>
  <c r="J26" i="1"/>
  <c r="O26" i="1" s="1"/>
  <c r="K26" i="1"/>
  <c r="J20" i="1"/>
  <c r="O20" i="1" s="1"/>
  <c r="K20" i="1"/>
  <c r="L26" i="1"/>
  <c r="L20" i="1"/>
  <c r="L25" i="1"/>
  <c r="K25" i="1"/>
  <c r="L29" i="1"/>
  <c r="K29" i="1"/>
  <c r="L23" i="1"/>
  <c r="K23" i="1"/>
  <c r="L22" i="1"/>
  <c r="K22" i="1"/>
  <c r="J25" i="1"/>
  <c r="J29" i="1"/>
  <c r="O29" i="1" s="1"/>
  <c r="J23" i="1"/>
  <c r="O23" i="1" s="1"/>
  <c r="J22" i="1"/>
  <c r="L36" i="1"/>
  <c r="J36" i="1"/>
  <c r="O36" i="1" s="1"/>
  <c r="K36" i="1"/>
  <c r="M31" i="1" l="1"/>
  <c r="N31" i="1" s="1"/>
  <c r="M30" i="1"/>
  <c r="N30" i="1" s="1"/>
  <c r="M24" i="1"/>
  <c r="N24" i="1" s="1"/>
  <c r="M27" i="1"/>
  <c r="N27" i="1" s="1"/>
  <c r="M28" i="1"/>
  <c r="N28" i="1" s="1"/>
  <c r="M35" i="1"/>
  <c r="N35" i="1" s="1"/>
  <c r="M34" i="1"/>
  <c r="N34" i="1" s="1"/>
  <c r="M33" i="1"/>
  <c r="N33" i="1" s="1"/>
  <c r="M32" i="1"/>
  <c r="N32" i="1" s="1"/>
  <c r="M21" i="1"/>
  <c r="N21" i="1" s="1"/>
  <c r="M25" i="1"/>
  <c r="N25" i="1" s="1"/>
  <c r="M36" i="1"/>
  <c r="N36" i="1" s="1"/>
  <c r="M26" i="1"/>
  <c r="N26" i="1" s="1"/>
  <c r="M20" i="1"/>
  <c r="N20" i="1" s="1"/>
  <c r="M22" i="1"/>
  <c r="N22" i="1" s="1"/>
  <c r="M29" i="1"/>
  <c r="N29" i="1" s="1"/>
  <c r="O25" i="1"/>
  <c r="O22" i="1"/>
  <c r="M23" i="1"/>
  <c r="N23" i="1" s="1"/>
  <c r="C17" i="1" l="1"/>
</calcChain>
</file>

<file path=xl/sharedStrings.xml><?xml version="1.0" encoding="utf-8"?>
<sst xmlns="http://schemas.openxmlformats.org/spreadsheetml/2006/main" count="65" uniqueCount="50">
  <si>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</si>
  <si>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</si>
  <si>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</si>
  <si>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</si>
  <si>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</si>
  <si>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</si>
  <si>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</si>
  <si>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</si>
  <si>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</si>
  <si>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</si>
  <si>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</si>
  <si>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</si>
  <si>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</si>
  <si>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</si>
  <si>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</si>
  <si>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</si>
  <si>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шт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</si>
  <si>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</si>
  <si>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</si>
  <si>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</si>
  <si>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</si>
  <si>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</si>
  <si>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</si>
  <si>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</si>
  <si>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</si>
  <si>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</si>
  <si>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шприц однораз. 2мл</t>
  </si>
  <si>
    <t>шприц однораз. 3мл</t>
  </si>
  <si>
    <t>шприц однораз. 5мл</t>
  </si>
  <si>
    <t>шприц однораз. 10мл</t>
  </si>
  <si>
    <t>шприц однораз. 20мл</t>
  </si>
  <si>
    <t>шприц однораз. 1мл инсул.</t>
  </si>
  <si>
    <t>шприц однораз. туберкулин. 1мл</t>
  </si>
  <si>
    <t>шприц однораз. 50мл</t>
  </si>
  <si>
    <t>шприц однораз. 150мл</t>
  </si>
  <si>
    <t>шприц однораз. 5мл с защитным чехлом</t>
  </si>
  <si>
    <t>шприц однораз. 10мл с защитным чехлом</t>
  </si>
  <si>
    <t>шприц однораз. 20мл с защитным чехлом</t>
  </si>
  <si>
    <t>ИТОГО:</t>
  </si>
  <si>
    <t>КП вх.5182 от 03.12.2021</t>
  </si>
  <si>
    <t>КП вх.5183 от 03.12.2021</t>
  </si>
  <si>
    <t>КП вх.5244от 06.12.2021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</si>
  <si>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</si>
  <si>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2 703 971,20 (два миллиона семьсот девяносто три тысячи девятьсот семьдесят один) рубль 20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</si>
  <si>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</si>
  <si>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</si>
  <si>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</si>
  <si>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</si>
  <si>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011-22</t>
  </si>
  <si>
    <t>на поставку шприцев медицинских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</si>
</sst>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1" t="s">
        <v>44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1" t="s">
        <v>45</v>
      </c>
    </row>
    <row r="3" spans="1:15" x14ac:dyDescent="0.25">
      <c r="A3" s="28"/>
      <c r="B3" s="28"/>
      <c r="C3" s="28"/>
      <c r="D3" s="28"/>
      <c r="K3" s="28"/>
      <c r="L3" s="28"/>
      <c r="M3" s="28"/>
      <c r="N3" s="28"/>
      <c r="O3" s="41" t="s">
        <v>49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1" t="s">
        <v>46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41" t="s">
        <v>47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41" t="s">
        <v>48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17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22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18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0" t="s">
        <v>21</v>
      </c>
      <c r="M12" s="30"/>
      <c r="N12" s="8"/>
      <c r="O12" s="4" t="s">
        <v>19</v>
      </c>
    </row>
    <row r="13" spans="1:15" ht="18" x14ac:dyDescent="0.3">
      <c r="O13" s="5"/>
    </row>
    <row r="14" spans="1:15" ht="18.75" x14ac:dyDescent="0.25">
      <c r="B14" s="31" t="s">
        <v>20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1:15" hidden="1" x14ac:dyDescent="0.25"/>
    <row r="17" spans="1:15" s="8" customFormat="1" ht="41.45" customHeight="1" x14ac:dyDescent="0.25">
      <c r="A17" s="33" t="s">
        <v>14</v>
      </c>
      <c r="B17" s="34"/>
      <c r="C17" s="35">
        <f>SUMIF(O20:O36,"&gt;0")</f>
        <v>2769432.9333333327</v>
      </c>
      <c r="D17" s="34"/>
      <c r="E17" s="15" t="s">
        <v>39</v>
      </c>
      <c r="F17" s="15" t="s">
        <v>40</v>
      </c>
      <c r="G17" s="15" t="s">
        <v>41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8" t="s">
        <v>0</v>
      </c>
      <c r="B18" s="38" t="s">
        <v>1</v>
      </c>
      <c r="C18" s="38" t="s">
        <v>2</v>
      </c>
      <c r="D18" s="38"/>
      <c r="E18" s="6" t="s">
        <v>5</v>
      </c>
      <c r="F18" s="6" t="s">
        <v>7</v>
      </c>
      <c r="G18" s="14" t="s">
        <v>8</v>
      </c>
      <c r="H18" s="13" t="s">
        <v>23</v>
      </c>
      <c r="I18" s="13" t="s">
        <v>24</v>
      </c>
      <c r="J18" s="36" t="s">
        <v>15</v>
      </c>
      <c r="K18" s="38" t="s">
        <v>11</v>
      </c>
      <c r="L18" s="38" t="s">
        <v>12</v>
      </c>
      <c r="M18" s="38" t="s">
        <v>13</v>
      </c>
      <c r="N18" s="38" t="s">
        <v>9</v>
      </c>
      <c r="O18" s="32" t="s">
        <v>10</v>
      </c>
    </row>
    <row r="19" spans="1:15" s="8" customFormat="1" ht="30" x14ac:dyDescent="0.25">
      <c r="A19" s="38"/>
      <c r="B19" s="3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7"/>
      <c r="K19" s="38"/>
      <c r="L19" s="38"/>
      <c r="M19" s="38"/>
      <c r="N19" s="38"/>
      <c r="O19" s="32"/>
    </row>
    <row r="20" spans="1:15" s="8" customFormat="1" ht="30" x14ac:dyDescent="0.25">
      <c r="A20" s="24">
        <v>1</v>
      </c>
      <c r="B20" s="19" t="s">
        <v>31</v>
      </c>
      <c r="C20" s="19" t="s">
        <v>16</v>
      </c>
      <c r="D20" s="19">
        <v>31000</v>
      </c>
      <c r="E20" s="13">
        <v>6.79</v>
      </c>
      <c r="F20" s="13">
        <v>7</v>
      </c>
      <c r="G20" s="13">
        <v>7.14</v>
      </c>
      <c r="H20" s="13"/>
      <c r="I20" s="13"/>
      <c r="J20" s="20">
        <f>AVERAGE(E20:I20)</f>
        <v>6.9766666666666666</v>
      </c>
      <c r="K20" s="21">
        <f>COUNT(E20:I20)</f>
        <v>3</v>
      </c>
      <c r="L20" s="21">
        <f>STDEV(E20:I20)</f>
        <v>0.17616280348965066</v>
      </c>
      <c r="M20" s="21">
        <f>L20/J20*100</f>
        <v>2.5250282392209842</v>
      </c>
      <c r="N20" s="21" t="str">
        <f>IF(M20&lt;33,"ОДНОРОДНЫЕ","НЕОДНОРОДНЫЕ")</f>
        <v>ОДНОРОДНЫЕ</v>
      </c>
      <c r="O20" s="20">
        <f>D20*J20</f>
        <v>216276.66666666666</v>
      </c>
    </row>
    <row r="21" spans="1:15" s="8" customFormat="1" ht="14.45" customHeight="1" x14ac:dyDescent="0.25">
      <c r="A21" s="26">
        <v>2</v>
      </c>
      <c r="B21" s="19" t="s">
        <v>32</v>
      </c>
      <c r="C21" s="19" t="s">
        <v>16</v>
      </c>
      <c r="D21" s="19">
        <v>32000</v>
      </c>
      <c r="E21" s="13">
        <v>5.22</v>
      </c>
      <c r="F21" s="13">
        <v>5.05</v>
      </c>
      <c r="G21" s="13">
        <v>5.51</v>
      </c>
      <c r="H21" s="13"/>
      <c r="I21" s="13"/>
      <c r="J21" s="23">
        <f>AVERAGE(E21:I21)</f>
        <v>5.26</v>
      </c>
      <c r="K21" s="22">
        <f>COUNT(E21:I21)</f>
        <v>3</v>
      </c>
      <c r="L21" s="22">
        <f>STDEV(E21:I21)</f>
        <v>0.23259406699226012</v>
      </c>
      <c r="M21" s="22">
        <f>L21/J21*100</f>
        <v>4.4219404371152118</v>
      </c>
      <c r="N21" s="22" t="str">
        <f>IF(M21&lt;33,"ОДНОРОДНЫЕ","НЕОДНОРОДНЫЕ")</f>
        <v>ОДНОРОДНЫЕ</v>
      </c>
      <c r="O21" s="23">
        <f>D21*J21</f>
        <v>168320</v>
      </c>
    </row>
    <row r="22" spans="1:15" s="8" customFormat="1" ht="30" x14ac:dyDescent="0.25">
      <c r="A22" s="26">
        <v>3</v>
      </c>
      <c r="B22" s="19" t="s">
        <v>26</v>
      </c>
      <c r="C22" s="19" t="s">
        <v>16</v>
      </c>
      <c r="D22" s="19">
        <v>78200</v>
      </c>
      <c r="E22" s="13">
        <v>5.57</v>
      </c>
      <c r="F22" s="13">
        <v>5.5</v>
      </c>
      <c r="G22" s="13">
        <v>5.88</v>
      </c>
      <c r="H22" s="13"/>
      <c r="I22" s="13"/>
      <c r="J22" s="16">
        <f>AVERAGE(E22:I22)</f>
        <v>5.6499999999999995</v>
      </c>
      <c r="K22" s="17">
        <f>COUNT(E22:I22)</f>
        <v>3</v>
      </c>
      <c r="L22" s="17">
        <f>STDEV(E22:I22)</f>
        <v>0.20223748416156673</v>
      </c>
      <c r="M22" s="17">
        <f>L22/J22*100</f>
        <v>3.5794244984348098</v>
      </c>
      <c r="N22" s="17" t="str">
        <f>IF(M22&lt;33,"ОДНОРОДНЫЕ","НЕОДНОРОДНЫЕ")</f>
        <v>ОДНОРОДНЫЕ</v>
      </c>
      <c r="O22" s="16">
        <f>D22*J22</f>
        <v>441829.99999999994</v>
      </c>
    </row>
    <row r="23" spans="1:15" s="8" customFormat="1" ht="16.149999999999999" customHeight="1" x14ac:dyDescent="0.25">
      <c r="A23" s="26">
        <v>4</v>
      </c>
      <c r="B23" s="19" t="s">
        <v>27</v>
      </c>
      <c r="C23" s="19" t="s">
        <v>16</v>
      </c>
      <c r="D23" s="19">
        <v>32000</v>
      </c>
      <c r="E23" s="13">
        <v>5.74</v>
      </c>
      <c r="F23" s="13">
        <v>6</v>
      </c>
      <c r="G23" s="13">
        <v>6.09</v>
      </c>
      <c r="H23" s="13"/>
      <c r="I23" s="13"/>
      <c r="J23" s="16">
        <f t="shared" ref="J23:J25" si="0">AVERAGE(E23:I23)</f>
        <v>5.9433333333333325</v>
      </c>
      <c r="K23" s="17">
        <f t="shared" ref="K23:K25" si="1">COUNT(E23:I23)</f>
        <v>3</v>
      </c>
      <c r="L23" s="17">
        <f t="shared" ref="L23:L25" si="2">STDEV(E23:I23)</f>
        <v>0.18175074506954098</v>
      </c>
      <c r="M23" s="17">
        <f t="shared" ref="M23:M25" si="3">L23/J23*100</f>
        <v>3.0580607695379864</v>
      </c>
      <c r="N23" s="17" t="str">
        <f t="shared" ref="N23:N25" si="4">IF(M23&lt;33,"ОДНОРОДНЫЕ","НЕОДНОРОДНЫЕ")</f>
        <v>ОДНОРОДНЫЕ</v>
      </c>
      <c r="O23" s="16">
        <f t="shared" ref="O23:O25" si="5">D23*J23</f>
        <v>190186.66666666663</v>
      </c>
    </row>
    <row r="24" spans="1:15" s="8" customFormat="1" ht="16.149999999999999" customHeight="1" x14ac:dyDescent="0.25">
      <c r="A24" s="26">
        <v>5</v>
      </c>
      <c r="B24" s="19" t="s">
        <v>28</v>
      </c>
      <c r="C24" s="19" t="s">
        <v>16</v>
      </c>
      <c r="D24" s="19">
        <v>102900</v>
      </c>
      <c r="E24" s="13">
        <v>6.18</v>
      </c>
      <c r="F24" s="13">
        <v>6.5</v>
      </c>
      <c r="G24" s="13">
        <v>6.56</v>
      </c>
      <c r="H24" s="13"/>
      <c r="I24" s="13"/>
      <c r="J24" s="27">
        <f t="shared" ref="J24" si="6">AVERAGE(E24:I24)</f>
        <v>6.4133333333333331</v>
      </c>
      <c r="K24" s="26">
        <f t="shared" ref="K24" si="7">COUNT(E24:I24)</f>
        <v>3</v>
      </c>
      <c r="L24" s="26">
        <f t="shared" ref="L24" si="8">STDEV(E24:I24)</f>
        <v>0.20428737928059418</v>
      </c>
      <c r="M24" s="26">
        <f t="shared" ref="M24" si="9">L24/J24*100</f>
        <v>3.1853541467868118</v>
      </c>
      <c r="N24" s="26" t="str">
        <f t="shared" ref="N24" si="10">IF(M24&lt;33,"ОДНОРОДНЫЕ","НЕОДНОРОДНЫЕ")</f>
        <v>ОДНОРОДНЫЕ</v>
      </c>
      <c r="O24" s="27">
        <f t="shared" ref="O24" si="11">D24*J24</f>
        <v>659932</v>
      </c>
    </row>
    <row r="25" spans="1:15" s="8" customFormat="1" ht="30" x14ac:dyDescent="0.25">
      <c r="A25" s="26">
        <v>6</v>
      </c>
      <c r="B25" s="19" t="s">
        <v>29</v>
      </c>
      <c r="C25" s="19" t="s">
        <v>16</v>
      </c>
      <c r="D25" s="19">
        <v>52700</v>
      </c>
      <c r="E25" s="13">
        <v>8.9600000000000009</v>
      </c>
      <c r="F25" s="13">
        <v>9.0500000000000007</v>
      </c>
      <c r="G25" s="13">
        <v>9.4499999999999993</v>
      </c>
      <c r="H25" s="13"/>
      <c r="I25" s="13"/>
      <c r="J25" s="16">
        <f t="shared" si="0"/>
        <v>9.1533333333333342</v>
      </c>
      <c r="K25" s="17">
        <f t="shared" si="1"/>
        <v>3</v>
      </c>
      <c r="L25" s="17">
        <f t="shared" si="2"/>
        <v>0.26083200212652757</v>
      </c>
      <c r="M25" s="17">
        <f t="shared" si="3"/>
        <v>2.84958487392419</v>
      </c>
      <c r="N25" s="17" t="str">
        <f t="shared" si="4"/>
        <v>ОДНОРОДНЫЕ</v>
      </c>
      <c r="O25" s="16">
        <f t="shared" si="5"/>
        <v>482380.66666666669</v>
      </c>
    </row>
    <row r="26" spans="1:15" s="8" customFormat="1" ht="30" x14ac:dyDescent="0.25">
      <c r="A26" s="26">
        <v>7</v>
      </c>
      <c r="B26" s="19" t="s">
        <v>30</v>
      </c>
      <c r="C26" s="19" t="s">
        <v>16</v>
      </c>
      <c r="D26" s="19">
        <v>29640</v>
      </c>
      <c r="E26" s="13">
        <v>13.92</v>
      </c>
      <c r="F26" s="13">
        <v>14</v>
      </c>
      <c r="G26" s="13">
        <v>14.65</v>
      </c>
      <c r="H26" s="13"/>
      <c r="I26" s="13"/>
      <c r="J26" s="20">
        <f t="shared" ref="J26" si="12">AVERAGE(E26:I26)</f>
        <v>14.19</v>
      </c>
      <c r="K26" s="21">
        <f t="shared" ref="K26" si="13">COUNT(E26:I26)</f>
        <v>3</v>
      </c>
      <c r="L26" s="21">
        <f t="shared" ref="L26" si="14">STDEV(E26:I26)</f>
        <v>0.40037482438335231</v>
      </c>
      <c r="M26" s="21">
        <f t="shared" ref="M26" si="15">L26/J26*100</f>
        <v>2.8215280083393397</v>
      </c>
      <c r="N26" s="21" t="str">
        <f t="shared" ref="N26" si="16">IF(M26&lt;33,"ОДНОРОДНЫЕ","НЕОДНОРОДНЫЕ")</f>
        <v>ОДНОРОДНЫЕ</v>
      </c>
      <c r="O26" s="20">
        <f t="shared" ref="O26" si="17">D26*J26</f>
        <v>420591.6</v>
      </c>
    </row>
    <row r="27" spans="1:15" s="8" customFormat="1" ht="30" x14ac:dyDescent="0.25">
      <c r="A27" s="26">
        <v>8</v>
      </c>
      <c r="B27" s="19" t="s">
        <v>33</v>
      </c>
      <c r="C27" s="19" t="s">
        <v>16</v>
      </c>
      <c r="D27" s="19">
        <v>1020</v>
      </c>
      <c r="E27" s="13">
        <v>31.15</v>
      </c>
      <c r="F27" s="13">
        <v>31.5</v>
      </c>
      <c r="G27" s="13">
        <v>32.71</v>
      </c>
      <c r="H27" s="13"/>
      <c r="I27" s="13"/>
      <c r="J27" s="27">
        <f t="shared" ref="J27" si="18">AVERAGE(E27:I27)</f>
        <v>31.786666666666665</v>
      </c>
      <c r="K27" s="26">
        <f t="shared" ref="K27" si="19">COUNT(E27:I27)</f>
        <v>3</v>
      </c>
      <c r="L27" s="26">
        <f t="shared" ref="L27" si="20">STDEV(E27:I27)</f>
        <v>0.81855563850805835</v>
      </c>
      <c r="M27" s="26">
        <f t="shared" ref="M27" si="21">L27/J27*100</f>
        <v>2.5751540640983381</v>
      </c>
      <c r="N27" s="26" t="str">
        <f t="shared" ref="N27" si="22">IF(M27&lt;33,"ОДНОРОДНЫЕ","НЕОДНОРОДНЫЕ")</f>
        <v>ОДНОРОДНЫЕ</v>
      </c>
      <c r="O27" s="27">
        <f t="shared" ref="O27" si="23">D27*J27</f>
        <v>32422.399999999998</v>
      </c>
    </row>
    <row r="28" spans="1:15" s="8" customFormat="1" ht="30" x14ac:dyDescent="0.25">
      <c r="A28" s="26">
        <v>9</v>
      </c>
      <c r="B28" s="19" t="s">
        <v>34</v>
      </c>
      <c r="C28" s="19" t="s">
        <v>16</v>
      </c>
      <c r="D28" s="19">
        <v>1240</v>
      </c>
      <c r="E28" s="13">
        <v>74.209999999999994</v>
      </c>
      <c r="F28" s="13">
        <v>74.5</v>
      </c>
      <c r="G28" s="13">
        <v>77.959999999999994</v>
      </c>
      <c r="H28" s="13"/>
      <c r="I28" s="13"/>
      <c r="J28" s="27">
        <f t="shared" ref="J28" si="24">AVERAGE(E28:I28)</f>
        <v>75.556666666666658</v>
      </c>
      <c r="K28" s="26">
        <f t="shared" ref="K28" si="25">COUNT(E28:I28)</f>
        <v>3</v>
      </c>
      <c r="L28" s="26">
        <f t="shared" ref="L28" si="26">STDEV(E28:I28)</f>
        <v>2.0863924207428783</v>
      </c>
      <c r="M28" s="26">
        <f t="shared" ref="M28" si="27">L28/J28*100</f>
        <v>2.7613611250843233</v>
      </c>
      <c r="N28" s="26" t="str">
        <f t="shared" ref="N28" si="28">IF(M28&lt;33,"ОДНОРОДНЫЕ","НЕОДНОРОДНЫЕ")</f>
        <v>ОДНОРОДНЫЕ</v>
      </c>
      <c r="O28" s="27">
        <f t="shared" ref="O28" si="29">D28*J28</f>
        <v>93690.266666666663</v>
      </c>
    </row>
    <row r="29" spans="1:15" s="8" customFormat="1" ht="30" x14ac:dyDescent="0.25">
      <c r="A29" s="26">
        <v>10</v>
      </c>
      <c r="B29" s="19" t="s">
        <v>35</v>
      </c>
      <c r="C29" s="19" t="s">
        <v>16</v>
      </c>
      <c r="D29" s="19">
        <v>1500</v>
      </c>
      <c r="E29" s="13">
        <v>18.27</v>
      </c>
      <c r="F29" s="13">
        <v>18.05</v>
      </c>
      <c r="G29" s="13">
        <v>19.22</v>
      </c>
      <c r="H29" s="13"/>
      <c r="I29" s="13"/>
      <c r="J29" s="16">
        <f>AVERAGE(E29:I29)</f>
        <v>18.513333333333332</v>
      </c>
      <c r="K29" s="17">
        <f>COUNT(E29:I29)</f>
        <v>3</v>
      </c>
      <c r="L29" s="17">
        <f>STDEV(E29:I29)</f>
        <v>0.62179846681487749</v>
      </c>
      <c r="M29" s="17">
        <f>L29/J29*100</f>
        <v>3.3586521434004908</v>
      </c>
      <c r="N29" s="17" t="str">
        <f>IF(M29&lt;33,"ОДНОРОДНЫЕ","НЕОДНОРОДНЫЕ")</f>
        <v>ОДНОРОДНЫЕ</v>
      </c>
      <c r="O29" s="16">
        <f>D29*J29</f>
        <v>27769.999999999996</v>
      </c>
    </row>
    <row r="30" spans="1:15" s="8" customFormat="1" ht="30" x14ac:dyDescent="0.25">
      <c r="A30" s="26">
        <v>11</v>
      </c>
      <c r="B30" s="19" t="s">
        <v>36</v>
      </c>
      <c r="C30" s="19" t="s">
        <v>16</v>
      </c>
      <c r="D30" s="19">
        <v>1000</v>
      </c>
      <c r="E30" s="13">
        <v>22.27</v>
      </c>
      <c r="F30" s="13">
        <v>22.5</v>
      </c>
      <c r="G30" s="13">
        <v>23.42</v>
      </c>
      <c r="H30" s="13"/>
      <c r="I30" s="13"/>
      <c r="J30" s="27">
        <f>AVERAGE(E30:I30)</f>
        <v>22.73</v>
      </c>
      <c r="K30" s="26">
        <f>COUNT(E30:I30)</f>
        <v>3</v>
      </c>
      <c r="L30" s="26">
        <f>STDEV(E30:I30)</f>
        <v>0.60852280154485694</v>
      </c>
      <c r="M30" s="26">
        <f>L30/J30*100</f>
        <v>2.6771790653095335</v>
      </c>
      <c r="N30" s="26" t="str">
        <f>IF(M30&lt;33,"ОДНОРОДНЫЕ","НЕОДНОРОДНЫЕ")</f>
        <v>ОДНОРОДНЫЕ</v>
      </c>
      <c r="O30" s="27">
        <f>D30*J30</f>
        <v>22730</v>
      </c>
    </row>
    <row r="31" spans="1:15" s="8" customFormat="1" ht="30" x14ac:dyDescent="0.25">
      <c r="A31" s="26">
        <v>12</v>
      </c>
      <c r="B31" s="19" t="s">
        <v>37</v>
      </c>
      <c r="C31" s="19" t="s">
        <v>16</v>
      </c>
      <c r="D31" s="19">
        <v>400</v>
      </c>
      <c r="E31" s="13">
        <v>32.54</v>
      </c>
      <c r="F31" s="13">
        <v>33</v>
      </c>
      <c r="G31" s="13">
        <v>34.229999999999997</v>
      </c>
      <c r="H31" s="13"/>
      <c r="I31" s="13"/>
      <c r="J31" s="27">
        <f>AVERAGE(E31:I31)</f>
        <v>33.256666666666661</v>
      </c>
      <c r="K31" s="26">
        <f>COUNT(E31:I31)</f>
        <v>3</v>
      </c>
      <c r="L31" s="26">
        <f>STDEV(E31:I31)</f>
        <v>0.87374672150076249</v>
      </c>
      <c r="M31" s="26">
        <f>L31/J31*100</f>
        <v>2.6272829152072648</v>
      </c>
      <c r="N31" s="26" t="str">
        <f>IF(M31&lt;33,"ОДНОРОДНЫЕ","НЕОДНОРОДНЫЕ")</f>
        <v>ОДНОРОДНЫЕ</v>
      </c>
      <c r="O31" s="27">
        <f>D31*J31</f>
        <v>13302.666666666664</v>
      </c>
    </row>
    <row r="32" spans="1:15" s="8" customFormat="1" ht="14.45" customHeight="1" x14ac:dyDescent="0.25">
      <c r="A32" s="26">
        <v>13</v>
      </c>
      <c r="B32" s="19" t="s">
        <v>38</v>
      </c>
      <c r="C32" s="19"/>
      <c r="D32" s="19"/>
      <c r="E32" s="13">
        <v>2703971.2</v>
      </c>
      <c r="F32" s="13">
        <v>2748730</v>
      </c>
      <c r="G32" s="13">
        <v>2855597.6</v>
      </c>
      <c r="H32" s="13"/>
      <c r="I32" s="13"/>
      <c r="J32" s="25">
        <f t="shared" ref="J32:J35" si="30">AVERAGE(E32:I32)</f>
        <v>2769432.9333333336</v>
      </c>
      <c r="K32" s="24">
        <f t="shared" ref="K32:K35" si="31">COUNT(E32:I32)</f>
        <v>3</v>
      </c>
      <c r="L32" s="24">
        <f t="shared" ref="L32:L35" si="32">STDEV(E32:I32)</f>
        <v>77904.427863205114</v>
      </c>
      <c r="M32" s="24">
        <f t="shared" ref="M32:M35" si="33">L32/J32*100</f>
        <v>2.8130100904605806</v>
      </c>
      <c r="N32" s="24" t="str">
        <f t="shared" ref="N32:N35" si="34">IF(M32&lt;33,"ОДНОРОДНЫЕ","НЕОДНОРОДНЫЕ")</f>
        <v>ОДНОРОДНЫЕ</v>
      </c>
      <c r="O32" s="25">
        <f t="shared" ref="O32:O35" si="35">D32*J32</f>
        <v>0</v>
      </c>
    </row>
    <row r="33" spans="1:15" s="8" customFormat="1" ht="14.45" hidden="1" customHeight="1" x14ac:dyDescent="0.3">
      <c r="A33" s="26">
        <v>13</v>
      </c>
      <c r="B33" s="19"/>
      <c r="C33" s="19"/>
      <c r="D33" s="19"/>
      <c r="E33" s="13"/>
      <c r="F33" s="13"/>
      <c r="G33" s="13"/>
      <c r="H33" s="13"/>
      <c r="I33" s="13"/>
      <c r="J33" s="25" t="e">
        <f t="shared" si="30"/>
        <v>#DIV/0!</v>
      </c>
      <c r="K33" s="24">
        <f t="shared" si="31"/>
        <v>0</v>
      </c>
      <c r="L33" s="24" t="e">
        <f t="shared" si="32"/>
        <v>#DIV/0!</v>
      </c>
      <c r="M33" s="24" t="e">
        <f t="shared" si="33"/>
        <v>#DIV/0!</v>
      </c>
      <c r="N33" s="24" t="e">
        <f t="shared" si="34"/>
        <v>#DIV/0!</v>
      </c>
      <c r="O33" s="25" t="e">
        <f t="shared" si="35"/>
        <v>#DIV/0!</v>
      </c>
    </row>
    <row r="34" spans="1:15" s="8" customFormat="1" ht="14.45" hidden="1" customHeight="1" x14ac:dyDescent="0.3">
      <c r="A34" s="26">
        <v>14</v>
      </c>
      <c r="B34" s="19"/>
      <c r="C34" s="19"/>
      <c r="D34" s="19"/>
      <c r="E34" s="13"/>
      <c r="F34" s="13"/>
      <c r="G34" s="13"/>
      <c r="H34" s="13"/>
      <c r="I34" s="13"/>
      <c r="J34" s="25" t="e">
        <f t="shared" si="30"/>
        <v>#DIV/0!</v>
      </c>
      <c r="K34" s="24">
        <f t="shared" si="31"/>
        <v>0</v>
      </c>
      <c r="L34" s="24" t="e">
        <f t="shared" si="32"/>
        <v>#DIV/0!</v>
      </c>
      <c r="M34" s="24" t="e">
        <f t="shared" si="33"/>
        <v>#DIV/0!</v>
      </c>
      <c r="N34" s="24" t="e">
        <f t="shared" si="34"/>
        <v>#DIV/0!</v>
      </c>
      <c r="O34" s="25" t="e">
        <f t="shared" si="35"/>
        <v>#DIV/0!</v>
      </c>
    </row>
    <row r="35" spans="1:15" s="8" customFormat="1" ht="14.45" hidden="1" customHeight="1" x14ac:dyDescent="0.3">
      <c r="A35" s="26">
        <v>15</v>
      </c>
      <c r="B35" s="19"/>
      <c r="C35" s="19"/>
      <c r="D35" s="19"/>
      <c r="E35" s="13"/>
      <c r="F35" s="13"/>
      <c r="G35" s="13"/>
      <c r="H35" s="13"/>
      <c r="I35" s="13"/>
      <c r="J35" s="25" t="e">
        <f t="shared" si="30"/>
        <v>#DIV/0!</v>
      </c>
      <c r="K35" s="24">
        <f t="shared" si="31"/>
        <v>0</v>
      </c>
      <c r="L35" s="24" t="e">
        <f t="shared" si="32"/>
        <v>#DIV/0!</v>
      </c>
      <c r="M35" s="24" t="e">
        <f t="shared" si="33"/>
        <v>#DIV/0!</v>
      </c>
      <c r="N35" s="24" t="e">
        <f t="shared" si="34"/>
        <v>#DIV/0!</v>
      </c>
      <c r="O35" s="25" t="e">
        <f t="shared" si="35"/>
        <v>#DIV/0!</v>
      </c>
    </row>
    <row r="36" spans="1:15" s="8" customFormat="1" ht="14.45" hidden="1" customHeight="1" x14ac:dyDescent="0.3">
      <c r="A36" s="26">
        <v>16</v>
      </c>
      <c r="B36" s="19"/>
      <c r="C36" s="19"/>
      <c r="D36" s="19"/>
      <c r="E36" s="13"/>
      <c r="F36" s="13"/>
      <c r="G36" s="13"/>
      <c r="H36" s="13"/>
      <c r="I36" s="13"/>
      <c r="J36" s="6" t="e">
        <f>AVERAGE(E36:I36)</f>
        <v>#DIV/0!</v>
      </c>
      <c r="K36" s="7">
        <f>COUNT(E36:I36)</f>
        <v>0</v>
      </c>
      <c r="L36" s="7" t="e">
        <f>STDEV(E36:I36)</f>
        <v>#DIV/0!</v>
      </c>
      <c r="M36" s="7" t="e">
        <f>L36/J36*100</f>
        <v>#DIV/0!</v>
      </c>
      <c r="N36" s="7" t="e">
        <f>IF(M36&lt;33,"ОДНОРОДНЫЕ","НЕОДНОРОДНЫЕ")</f>
        <v>#DIV/0!</v>
      </c>
      <c r="O36" s="6" t="e">
        <f>D36*J36</f>
        <v>#DIV/0!</v>
      </c>
    </row>
    <row r="37" spans="1:15" s="10" customFormat="1" ht="14.45" x14ac:dyDescent="0.3">
      <c r="A37" s="8"/>
      <c r="B37" s="8"/>
      <c r="C37" s="8"/>
      <c r="D37" s="8"/>
      <c r="E37" s="9"/>
      <c r="F37" s="9"/>
      <c r="G37" s="9"/>
      <c r="H37" s="9"/>
      <c r="I37" s="9"/>
      <c r="J37" s="9"/>
      <c r="K37" s="8"/>
      <c r="L37" s="8"/>
      <c r="M37" s="8"/>
      <c r="N37" s="8"/>
      <c r="O37" s="9"/>
    </row>
    <row r="38" spans="1:15" s="29" customFormat="1" ht="33.6" customHeight="1" x14ac:dyDescent="0.25">
      <c r="A38" s="39" t="s">
        <v>42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5" s="29" customFormat="1" ht="33.6" customHeight="1" x14ac:dyDescent="0.25">
      <c r="A39" s="39" t="s">
        <v>25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s="29" customFormat="1" ht="15" customHeight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 s="29" customFormat="1" ht="33.6" customHeight="1" x14ac:dyDescent="0.25">
      <c r="A41" s="40" t="s">
        <v>43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</sheetData>
  <mergeCells count="17">
    <mergeCell ref="C18:D18"/>
    <mergeCell ref="A41:O41"/>
    <mergeCell ref="L12:M12"/>
    <mergeCell ref="B14:N14"/>
    <mergeCell ref="A38:O38"/>
    <mergeCell ref="A39:O39"/>
    <mergeCell ref="A40:O40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:N23 N29 N32:N36 N25:N26">
    <cfRule type="containsText" dxfId="35" priority="46" operator="containsText" text="НЕ">
      <formula>NOT(ISERROR(SEARCH("НЕ",N20)))</formula>
    </cfRule>
    <cfRule type="containsText" dxfId="34" priority="47" operator="containsText" text="ОДНОРОДНЫЕ">
      <formula>NOT(ISERROR(SEARCH("ОДНОРОДНЫЕ",N20)))</formula>
    </cfRule>
    <cfRule type="containsText" dxfId="33" priority="48" operator="containsText" text="НЕОДНОРОДНЫЕ">
      <formula>NOT(ISERROR(SEARCH("НЕОДНОРОДНЫЕ",N20)))</formula>
    </cfRule>
  </conditionalFormatting>
  <conditionalFormatting sqref="N20:N23 N29 N32:N36 N25:N26">
    <cfRule type="containsText" dxfId="32" priority="43" operator="containsText" text="НЕОДНОРОДНЫЕ">
      <formula>NOT(ISERROR(SEARCH("НЕОДНОРОДНЫЕ",N20)))</formula>
    </cfRule>
    <cfRule type="containsText" dxfId="31" priority="44" operator="containsText" text="ОДНОРОДНЫЕ">
      <formula>NOT(ISERROR(SEARCH("ОДНОРОДНЫЕ",N20)))</formula>
    </cfRule>
    <cfRule type="containsText" dxfId="30" priority="45" operator="containsText" text="НЕОДНОРОДНЫЕ">
      <formula>NOT(ISERROR(SEARCH("НЕОДНОРОДНЫЕ",N20)))</formula>
    </cfRule>
  </conditionalFormatting>
  <conditionalFormatting sqref="N27">
    <cfRule type="containsText" dxfId="29" priority="28" operator="containsText" text="НЕ">
      <formula>NOT(ISERROR(SEARCH("НЕ",N27)))</formula>
    </cfRule>
    <cfRule type="containsText" dxfId="28" priority="29" operator="containsText" text="ОДНОРОДНЫЕ">
      <formula>NOT(ISERROR(SEARCH("ОДНОРОДНЫЕ",N27)))</formula>
    </cfRule>
    <cfRule type="containsText" dxfId="27" priority="30" operator="containsText" text="НЕОДНОРОДНЫЕ">
      <formula>NOT(ISERROR(SEARCH("НЕОДНОРОДНЫЕ",N27)))</formula>
    </cfRule>
  </conditionalFormatting>
  <conditionalFormatting sqref="N27">
    <cfRule type="containsText" dxfId="26" priority="25" operator="containsText" text="НЕОДНОРОДНЫЕ">
      <formula>NOT(ISERROR(SEARCH("НЕОДНОРОДНЫЕ",N27)))</formula>
    </cfRule>
    <cfRule type="containsText" dxfId="25" priority="26" operator="containsText" text="ОДНОРОДНЫЕ">
      <formula>NOT(ISERROR(SEARCH("ОДНОРОДНЫЕ",N27)))</formula>
    </cfRule>
    <cfRule type="containsText" dxfId="24" priority="27" operator="containsText" text="НЕОДНОРОДНЫЕ">
      <formula>NOT(ISERROR(SEARCH("НЕОДНОРОДНЫЕ",N27)))</formula>
    </cfRule>
  </conditionalFormatting>
  <conditionalFormatting sqref="N28">
    <cfRule type="containsText" dxfId="23" priority="22" operator="containsText" text="НЕ">
      <formula>NOT(ISERROR(SEARCH("НЕ",N28)))</formula>
    </cfRule>
    <cfRule type="containsText" dxfId="22" priority="23" operator="containsText" text="ОДНОРОДНЫЕ">
      <formula>NOT(ISERROR(SEARCH("ОДНОРОДНЫЕ",N28)))</formula>
    </cfRule>
    <cfRule type="containsText" dxfId="21" priority="24" operator="containsText" text="НЕОДНОРОДНЫЕ">
      <formula>NOT(ISERROR(SEARCH("НЕОДНОРОДНЫЕ",N28)))</formula>
    </cfRule>
  </conditionalFormatting>
  <conditionalFormatting sqref="N28">
    <cfRule type="containsText" dxfId="20" priority="19" operator="containsText" text="НЕОДНОРОДНЫЕ">
      <formula>NOT(ISERROR(SEARCH("НЕОДНОРОДНЫЕ",N28)))</formula>
    </cfRule>
    <cfRule type="containsText" dxfId="19" priority="20" operator="containsText" text="ОДНОРОДНЫЕ">
      <formula>NOT(ISERROR(SEARCH("ОДНОРОДНЫЕ",N28)))</formula>
    </cfRule>
    <cfRule type="containsText" dxfId="18" priority="21" operator="containsText" text="НЕОДНОРОДНЫЕ">
      <formula>NOT(ISERROR(SEARCH("НЕОДНОРОДНЫЕ",N28)))</formula>
    </cfRule>
  </conditionalFormatting>
  <conditionalFormatting sqref="N30">
    <cfRule type="containsText" dxfId="17" priority="16" operator="containsText" text="НЕ">
      <formula>NOT(ISERROR(SEARCH("НЕ",N30)))</formula>
    </cfRule>
    <cfRule type="containsText" dxfId="16" priority="17" operator="containsText" text="ОДНОРОДНЫЕ">
      <formula>NOT(ISERROR(SEARCH("ОДНОРОДНЫЕ",N30)))</formula>
    </cfRule>
    <cfRule type="containsText" dxfId="15" priority="18" operator="containsText" text="НЕОДНОРОДНЫЕ">
      <formula>NOT(ISERROR(SEARCH("НЕОДНОРОДНЫЕ",N30)))</formula>
    </cfRule>
  </conditionalFormatting>
  <conditionalFormatting sqref="N30">
    <cfRule type="containsText" dxfId="14" priority="13" operator="containsText" text="НЕОДНОРОДНЫЕ">
      <formula>NOT(ISERROR(SEARCH("НЕОДНОРОДНЫЕ",N30)))</formula>
    </cfRule>
    <cfRule type="containsText" dxfId="13" priority="14" operator="containsText" text="ОДНОРОДНЫЕ">
      <formula>NOT(ISERROR(SEARCH("ОДНОРОДНЫЕ",N30)))</formula>
    </cfRule>
    <cfRule type="containsText" dxfId="12" priority="15" operator="containsText" text="НЕОДНОРОДНЫЕ">
      <formula>NOT(ISERROR(SEARCH("НЕОДНОРОДНЫЕ",N30)))</formula>
    </cfRule>
  </conditionalFormatting>
  <conditionalFormatting sqref="N31">
    <cfRule type="containsText" dxfId="11" priority="10" operator="containsText" text="НЕ">
      <formula>NOT(ISERROR(SEARCH("НЕ",N31)))</formula>
    </cfRule>
    <cfRule type="containsText" dxfId="10" priority="11" operator="containsText" text="ОДНОРОДНЫЕ">
      <formula>NOT(ISERROR(SEARCH("ОДНОРОДНЫЕ",N31)))</formula>
    </cfRule>
    <cfRule type="containsText" dxfId="9" priority="12" operator="containsText" text="НЕОДНОРОДНЫЕ">
      <formula>NOT(ISERROR(SEARCH("НЕОДНОРОДНЫЕ",N31)))</formula>
    </cfRule>
  </conditionalFormatting>
  <conditionalFormatting sqref="N31">
    <cfRule type="containsText" dxfId="8" priority="7" operator="containsText" text="НЕОДНОРОДНЫЕ">
      <formula>NOT(ISERROR(SEARCH("НЕОДНОРОДНЫЕ",N31)))</formula>
    </cfRule>
    <cfRule type="containsText" dxfId="7" priority="8" operator="containsText" text="ОДНОРОДНЫЕ">
      <formula>NOT(ISERROR(SEARCH("ОДНОРОДНЫЕ",N31)))</formula>
    </cfRule>
    <cfRule type="containsText" dxfId="6" priority="9" operator="containsText" text="НЕОДНОРОДНЫЕ">
      <formula>NOT(ISERROR(SEARCH("НЕОДНОРОДНЫЕ",N31)))</formula>
    </cfRule>
  </conditionalFormatting>
  <conditionalFormatting sqref="N24">
    <cfRule type="containsText" dxfId="5" priority="4" operator="containsText" text="НЕ">
      <formula>NOT(ISERROR(SEARCH("НЕ",N24)))</formula>
    </cfRule>
    <cfRule type="containsText" dxfId="4" priority="5" operator="containsText" text="ОДНОРОДНЫЕ">
      <formula>NOT(ISERROR(SEARCH("ОДНОРОДНЫЕ",N24)))</formula>
    </cfRule>
    <cfRule type="containsText" dxfId="3" priority="6" operator="containsText" text="НЕОДНОРОДНЫЕ">
      <formula>NOT(ISERROR(SEARCH("НЕОДНОРОДНЫЕ",N24)))</formula>
    </cfRule>
  </conditionalFormatting>
  <conditionalFormatting sqref="N24">
    <cfRule type="containsText" dxfId="2" priority="1" operator="containsText" text="НЕОДНОРОДНЫЕ">
      <formula>NOT(ISERROR(SEARCH("НЕОДНОРОДНЫЕ",N24)))</formula>
    </cfRule>
    <cfRule type="containsText" dxfId="1" priority="2" operator="containsText" text="ОДНОРОДНЫЕ">
      <formula>NOT(ISERROR(SEARCH("ОДНОРОДНЫЕ",N24)))</formula>
    </cfRule>
    <cfRule type="containsText" dxfId="0" priority="3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2022-01-27T05:45:40Z</dcterms:modified>
</cp:coreProperties>
</file>