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1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K25" i="1"/>
  <c r="J25" i="1"/>
  <c r="O25" i="1" s="1"/>
  <c r="L24" i="1"/>
  <c r="K24" i="1"/>
  <c r="J24" i="1"/>
  <c r="O24" i="1" s="1"/>
  <c r="K21" i="1"/>
  <c r="L23" i="1"/>
  <c r="K23" i="1"/>
  <c r="L22" i="1"/>
  <c r="K22" i="1"/>
  <c r="L20" i="1"/>
  <c r="K20" i="1"/>
  <c r="J23" i="1"/>
  <c r="J22" i="1"/>
  <c r="O22" i="1" s="1"/>
  <c r="J20" i="1"/>
  <c r="L26" i="1"/>
  <c r="M26" i="1" s="1"/>
  <c r="J26" i="1"/>
  <c r="O26" i="1" s="1"/>
  <c r="K26" i="1"/>
  <c r="M24" i="1" l="1"/>
  <c r="N24" i="1" s="1"/>
  <c r="M25" i="1"/>
  <c r="N25" i="1" s="1"/>
  <c r="M23" i="1"/>
  <c r="N23" i="1" s="1"/>
  <c r="L21" i="1"/>
  <c r="J21" i="1"/>
  <c r="O21" i="1" s="1"/>
  <c r="M20" i="1"/>
  <c r="N20" i="1" s="1"/>
  <c r="M22" i="1"/>
  <c r="N22" i="1" s="1"/>
  <c r="O23" i="1"/>
  <c r="O20" i="1"/>
  <c r="N26" i="1"/>
  <c r="C17" i="1" l="1"/>
  <c r="M21" i="1"/>
  <c r="N21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<sst xmlns="http://schemas.openxmlformats.org/spreadsheetml/2006/main" count="49" uniqueCount="42">
  <si>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</si>
  <si>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</si>
  <si>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</si>
  <si>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</si>
  <si>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</si>
  <si>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</si>
  <si>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</si>
  <si>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</si>
  <si>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</si>
  <si>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</si>
  <si>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</si>
  <si>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</si>
  <si>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</si>
  <si>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</si>
  <si>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</si>
  <si>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</si>
  <si>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</si>
  <si>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</si>
  <si>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</si>
  <si>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</si>
  <si>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</si>
  <si>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</si>
  <si>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</si>
  <si>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</si>
  <si>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</si>
  <si>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</si>
  <si>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КП вх.4902 от 17.11.2021</t>
  </si>
  <si>
    <t>КП вх.4901 от 17.11.2021</t>
  </si>
  <si>
    <t>КП вх.4900 от 17.11.2021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</si>
  <si>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</si>
  <si>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</si>
  <si>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</si>
  <si>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</si>
  <si>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</si>
  <si>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реактивов для экспресс анализатора Cobas 232 путем запроса котировок</t>
  </si>
  <si>
    <t>№ 032-22</t>
  </si>
  <si>
    <t>Тест-системы для определения натрийуретического пептида В-типа</t>
  </si>
  <si>
    <t>Тест-системы для определения концентрации D- димера</t>
  </si>
  <si>
    <t>Контрольные материалы для проверки правильности определения  pro BNP</t>
  </si>
  <si>
    <t>Контрольные материалы для проверки правильности определения  Д Димера на иммунохимическом экспресс-анализаторе  cobas h 232</t>
  </si>
  <si>
    <t>Упак.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</si>
  <si>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547 600 (пятьсот сорок семь тысяч шестьсот)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</si>
</sst>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7" zoomScale="85" zoomScaleNormal="85" zoomScalePageLayoutView="70" workbookViewId="0">
      <selection activeCell="N21" sqref="N21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24" t="s">
        <v>30</v>
      </c>
    </row>
    <row r="2" spans="1:15" ht="14.45" customHeight="1" x14ac:dyDescent="0.25">
      <c r="A2" s="11"/>
      <c r="B2" s="11"/>
      <c r="C2" s="11"/>
      <c r="D2" s="11"/>
      <c r="K2" s="11"/>
      <c r="L2" s="11"/>
      <c r="M2" s="11"/>
      <c r="N2" s="11"/>
      <c r="O2" s="24" t="s">
        <v>31</v>
      </c>
    </row>
    <row r="3" spans="1:15" ht="14.45" customHeight="1" x14ac:dyDescent="0.25">
      <c r="A3" s="11"/>
      <c r="B3" s="11"/>
      <c r="C3" s="11"/>
      <c r="D3" s="11"/>
      <c r="K3" s="11"/>
      <c r="L3" s="11"/>
      <c r="M3" s="11"/>
      <c r="N3" s="11"/>
      <c r="O3" s="24" t="s">
        <v>34</v>
      </c>
    </row>
    <row r="4" spans="1:15" x14ac:dyDescent="0.25">
      <c r="A4" s="22"/>
      <c r="B4" s="22"/>
      <c r="C4" s="22"/>
      <c r="D4" s="22"/>
      <c r="K4" s="22"/>
      <c r="L4" s="22"/>
      <c r="M4" s="22"/>
      <c r="N4" s="22"/>
      <c r="O4" s="24" t="s">
        <v>32</v>
      </c>
    </row>
    <row r="5" spans="1:15" ht="14.45" customHeight="1" x14ac:dyDescent="0.25">
      <c r="A5" s="11"/>
      <c r="B5" s="11"/>
      <c r="C5" s="11"/>
      <c r="D5" s="11"/>
      <c r="K5" s="11"/>
      <c r="L5" s="11"/>
      <c r="M5" s="11"/>
      <c r="N5" s="11"/>
      <c r="O5" s="24" t="s">
        <v>33</v>
      </c>
    </row>
    <row r="6" spans="1:15" ht="14.45" customHeight="1" x14ac:dyDescent="0.25">
      <c r="A6" s="11"/>
      <c r="B6" s="11"/>
      <c r="C6" s="11"/>
      <c r="D6" s="11"/>
      <c r="K6" s="11"/>
      <c r="L6" s="11"/>
      <c r="M6" s="11"/>
      <c r="N6" s="11"/>
      <c r="O6" s="24" t="s">
        <v>35</v>
      </c>
    </row>
    <row r="7" spans="1:15" x14ac:dyDescent="0.25">
      <c r="A7" s="11"/>
      <c r="B7" s="11"/>
      <c r="C7" s="11"/>
      <c r="D7" s="11"/>
      <c r="K7" s="11"/>
      <c r="L7" s="11"/>
      <c r="M7" s="11"/>
      <c r="N7" s="11"/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9" t="s">
        <v>16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21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17</v>
      </c>
    </row>
    <row r="11" spans="1:15" s="8" customFormat="1" ht="14.45" x14ac:dyDescent="0.3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7"/>
    </row>
    <row r="12" spans="1:15" s="8" customFormat="1" ht="28.9" customHeight="1" x14ac:dyDescent="0.25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27" t="s">
        <v>20</v>
      </c>
      <c r="M12" s="27"/>
      <c r="N12" s="6"/>
      <c r="O12" s="4" t="s">
        <v>18</v>
      </c>
    </row>
    <row r="13" spans="1:15" ht="18" x14ac:dyDescent="0.3">
      <c r="O13" s="5"/>
    </row>
    <row r="14" spans="1:15" ht="18.75" x14ac:dyDescent="0.25">
      <c r="B14" s="28" t="s">
        <v>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5"/>
    </row>
    <row r="15" spans="1:15" hidden="1" x14ac:dyDescent="0.25"/>
    <row r="17" spans="1:15" s="6" customFormat="1" ht="45.6" customHeight="1" x14ac:dyDescent="0.25">
      <c r="A17" s="31" t="s">
        <v>14</v>
      </c>
      <c r="B17" s="32"/>
      <c r="C17" s="33">
        <f>SUMIF(O20:O26,"&gt;0")</f>
        <v>561290</v>
      </c>
      <c r="D17" s="32"/>
      <c r="E17" s="13" t="s">
        <v>26</v>
      </c>
      <c r="F17" s="16" t="s">
        <v>27</v>
      </c>
      <c r="G17" s="16" t="s">
        <v>28</v>
      </c>
      <c r="H17" s="14"/>
      <c r="I17" s="13"/>
      <c r="J17" s="13"/>
      <c r="K17" s="15"/>
      <c r="L17" s="15"/>
      <c r="M17" s="15"/>
      <c r="N17" s="15"/>
      <c r="O17" s="13"/>
    </row>
    <row r="18" spans="1:15" s="6" customFormat="1" ht="30" customHeight="1" x14ac:dyDescent="0.25">
      <c r="A18" s="25" t="s">
        <v>0</v>
      </c>
      <c r="B18" s="25" t="s">
        <v>1</v>
      </c>
      <c r="C18" s="25" t="s">
        <v>2</v>
      </c>
      <c r="D18" s="25"/>
      <c r="E18" s="13" t="s">
        <v>5</v>
      </c>
      <c r="F18" s="13" t="s">
        <v>7</v>
      </c>
      <c r="G18" s="13" t="s">
        <v>8</v>
      </c>
      <c r="H18" s="13" t="s">
        <v>22</v>
      </c>
      <c r="I18" s="13" t="s">
        <v>23</v>
      </c>
      <c r="J18" s="34" t="s">
        <v>15</v>
      </c>
      <c r="K18" s="25" t="s">
        <v>11</v>
      </c>
      <c r="L18" s="25" t="s">
        <v>12</v>
      </c>
      <c r="M18" s="25" t="s">
        <v>13</v>
      </c>
      <c r="N18" s="25" t="s">
        <v>9</v>
      </c>
      <c r="O18" s="30" t="s">
        <v>10</v>
      </c>
    </row>
    <row r="19" spans="1:15" s="6" customFormat="1" ht="30" x14ac:dyDescent="0.25">
      <c r="A19" s="25"/>
      <c r="B19" s="36"/>
      <c r="C19" s="41" t="s">
        <v>3</v>
      </c>
      <c r="D19" s="41" t="s">
        <v>4</v>
      </c>
      <c r="E19" s="13" t="s">
        <v>6</v>
      </c>
      <c r="F19" s="13" t="s">
        <v>6</v>
      </c>
      <c r="G19" s="13" t="s">
        <v>6</v>
      </c>
      <c r="H19" s="13" t="s">
        <v>6</v>
      </c>
      <c r="I19" s="13" t="s">
        <v>6</v>
      </c>
      <c r="J19" s="35"/>
      <c r="K19" s="25"/>
      <c r="L19" s="25"/>
      <c r="M19" s="25"/>
      <c r="N19" s="25"/>
      <c r="O19" s="30"/>
    </row>
    <row r="20" spans="1:15" s="6" customFormat="1" ht="42" customHeight="1" x14ac:dyDescent="0.25">
      <c r="A20" s="23">
        <v>1</v>
      </c>
      <c r="B20" s="38" t="s">
        <v>36</v>
      </c>
      <c r="C20" s="44" t="s">
        <v>40</v>
      </c>
      <c r="D20" s="44">
        <v>10</v>
      </c>
      <c r="E20" s="40">
        <v>25800</v>
      </c>
      <c r="F20" s="19">
        <v>27115.8</v>
      </c>
      <c r="G20" s="19">
        <v>26419.200000000001</v>
      </c>
      <c r="H20" s="13"/>
      <c r="I20" s="13"/>
      <c r="J20" s="13">
        <f t="shared" ref="J20:J23" si="0">AVERAGE(E20:I20)</f>
        <v>26445</v>
      </c>
      <c r="K20" s="15">
        <f t="shared" ref="K20:K23" si="1">COUNT(E20:I20)</f>
        <v>3</v>
      </c>
      <c r="L20" s="15">
        <f t="shared" ref="L20:L23" si="2">STDEV(E20:I20)</f>
        <v>658.27930242413026</v>
      </c>
      <c r="M20" s="15">
        <f t="shared" ref="M20:M23" si="3">L20/J20*100</f>
        <v>2.4892391848142568</v>
      </c>
      <c r="N20" s="15" t="str">
        <f t="shared" ref="N20:N23" si="4">IF(M20&lt;33,"ОДНОРОДНЫЕ","НЕОДНОРОДНЫЕ")</f>
        <v>ОДНОРОДНЫЕ</v>
      </c>
      <c r="O20" s="13">
        <f t="shared" ref="O20:O23" si="5">D20*J20</f>
        <v>264450</v>
      </c>
    </row>
    <row r="21" spans="1:15" s="6" customFormat="1" ht="42" customHeight="1" x14ac:dyDescent="0.25">
      <c r="A21" s="23">
        <v>2</v>
      </c>
      <c r="B21" s="38" t="s">
        <v>37</v>
      </c>
      <c r="C21" s="44" t="s">
        <v>40</v>
      </c>
      <c r="D21" s="44">
        <v>20</v>
      </c>
      <c r="E21" s="40">
        <v>13000</v>
      </c>
      <c r="F21" s="19">
        <v>13663</v>
      </c>
      <c r="G21" s="19">
        <v>13312</v>
      </c>
      <c r="H21" s="13"/>
      <c r="I21" s="13"/>
      <c r="J21" s="13">
        <f t="shared" si="0"/>
        <v>13325</v>
      </c>
      <c r="K21" s="15">
        <f t="shared" si="1"/>
        <v>3</v>
      </c>
      <c r="L21" s="15">
        <f t="shared" si="2"/>
        <v>331.69112137649989</v>
      </c>
      <c r="M21" s="15">
        <f t="shared" si="3"/>
        <v>2.4892391848142581</v>
      </c>
      <c r="N21" s="15" t="str">
        <f t="shared" si="4"/>
        <v>ОДНОРОДНЫЕ</v>
      </c>
      <c r="O21" s="13">
        <f t="shared" si="5"/>
        <v>266500</v>
      </c>
    </row>
    <row r="22" spans="1:15" s="6" customFormat="1" ht="51" customHeight="1" x14ac:dyDescent="0.25">
      <c r="A22" s="23">
        <v>3</v>
      </c>
      <c r="B22" s="38" t="s">
        <v>38</v>
      </c>
      <c r="C22" s="44" t="s">
        <v>40</v>
      </c>
      <c r="D22" s="44">
        <v>1</v>
      </c>
      <c r="E22" s="40">
        <v>13000</v>
      </c>
      <c r="F22" s="19">
        <v>13663</v>
      </c>
      <c r="G22" s="19">
        <v>13312</v>
      </c>
      <c r="H22" s="13"/>
      <c r="I22" s="13"/>
      <c r="J22" s="13">
        <f t="shared" si="0"/>
        <v>13325</v>
      </c>
      <c r="K22" s="15">
        <f t="shared" si="1"/>
        <v>3</v>
      </c>
      <c r="L22" s="15">
        <f t="shared" si="2"/>
        <v>331.69112137649989</v>
      </c>
      <c r="M22" s="15">
        <f t="shared" si="3"/>
        <v>2.4892391848142581</v>
      </c>
      <c r="N22" s="15" t="str">
        <f t="shared" si="4"/>
        <v>ОДНОРОДНЫЕ</v>
      </c>
      <c r="O22" s="13">
        <f t="shared" si="5"/>
        <v>13325</v>
      </c>
    </row>
    <row r="23" spans="1:15" s="6" customFormat="1" ht="74.25" customHeight="1" x14ac:dyDescent="0.25">
      <c r="A23" s="23">
        <v>4</v>
      </c>
      <c r="B23" s="39" t="s">
        <v>39</v>
      </c>
      <c r="C23" s="44" t="s">
        <v>40</v>
      </c>
      <c r="D23" s="44">
        <v>1</v>
      </c>
      <c r="E23" s="40">
        <v>16600</v>
      </c>
      <c r="F23" s="19">
        <v>17446.599999999999</v>
      </c>
      <c r="G23" s="19">
        <v>16998.400000000001</v>
      </c>
      <c r="H23" s="13"/>
      <c r="I23" s="13"/>
      <c r="J23" s="13">
        <f t="shared" si="0"/>
        <v>17015</v>
      </c>
      <c r="K23" s="15">
        <f t="shared" si="1"/>
        <v>3</v>
      </c>
      <c r="L23" s="15">
        <f t="shared" si="2"/>
        <v>423.54404729614527</v>
      </c>
      <c r="M23" s="15">
        <f t="shared" si="3"/>
        <v>2.4892391848142537</v>
      </c>
      <c r="N23" s="15" t="str">
        <f t="shared" si="4"/>
        <v>ОДНОРОДНЫЕ</v>
      </c>
      <c r="O23" s="13">
        <f t="shared" si="5"/>
        <v>17015</v>
      </c>
    </row>
    <row r="24" spans="1:15" s="6" customFormat="1" ht="21" hidden="1" customHeight="1" x14ac:dyDescent="0.25">
      <c r="A24" s="23"/>
      <c r="B24" s="37"/>
      <c r="C24" s="42"/>
      <c r="D24" s="43"/>
      <c r="E24" s="19"/>
      <c r="F24" s="19"/>
      <c r="G24" s="19"/>
      <c r="H24" s="13"/>
      <c r="I24" s="13"/>
      <c r="J24" s="13" t="e">
        <f t="shared" ref="J24:J25" si="6">AVERAGE(E24:I24)</f>
        <v>#DIV/0!</v>
      </c>
      <c r="K24" s="15">
        <f t="shared" ref="K24:K25" si="7">COUNT(E24:I24)</f>
        <v>0</v>
      </c>
      <c r="L24" s="15" t="e">
        <f t="shared" ref="L24:L25" si="8">STDEV(E24:I24)</f>
        <v>#DIV/0!</v>
      </c>
      <c r="M24" s="15" t="e">
        <f t="shared" ref="M24:M25" si="9">L24/J24*100</f>
        <v>#DIV/0!</v>
      </c>
      <c r="N24" s="15" t="e">
        <f t="shared" ref="N24:N25" si="10">IF(M24&lt;33,"ОДНОРОДНЫЕ","НЕОДНОРОДНЫЕ")</f>
        <v>#DIV/0!</v>
      </c>
      <c r="O24" s="13" t="e">
        <f t="shared" ref="O24:O25" si="11">D24*J24</f>
        <v>#DIV/0!</v>
      </c>
    </row>
    <row r="25" spans="1:15" s="6" customFormat="1" ht="21" customHeight="1" x14ac:dyDescent="0.25">
      <c r="A25" s="15">
        <v>6</v>
      </c>
      <c r="B25" s="17" t="s">
        <v>25</v>
      </c>
      <c r="C25" s="18"/>
      <c r="D25" s="18"/>
      <c r="E25" s="19">
        <v>547600</v>
      </c>
      <c r="F25" s="19">
        <v>575527.6</v>
      </c>
      <c r="G25" s="19">
        <v>560742.40000000002</v>
      </c>
      <c r="H25" s="13"/>
      <c r="I25" s="13"/>
      <c r="J25" s="13">
        <f t="shared" si="6"/>
        <v>561290</v>
      </c>
      <c r="K25" s="15">
        <f t="shared" si="7"/>
        <v>3</v>
      </c>
      <c r="L25" s="15">
        <f t="shared" si="8"/>
        <v>13971.850620443938</v>
      </c>
      <c r="M25" s="15">
        <f t="shared" si="9"/>
        <v>2.4892391848142559</v>
      </c>
      <c r="N25" s="15" t="str">
        <f t="shared" si="10"/>
        <v>ОДНОРОДНЫЕ</v>
      </c>
      <c r="O25" s="13">
        <f t="shared" si="11"/>
        <v>0</v>
      </c>
    </row>
    <row r="26" spans="1:15" s="6" customFormat="1" ht="21" hidden="1" customHeight="1" x14ac:dyDescent="0.3">
      <c r="A26" s="15">
        <v>7</v>
      </c>
      <c r="B26" s="15"/>
      <c r="C26" s="15"/>
      <c r="D26" s="20"/>
      <c r="E26" s="13"/>
      <c r="F26" s="13"/>
      <c r="G26" s="13"/>
      <c r="H26" s="13"/>
      <c r="I26" s="13"/>
      <c r="J26" s="13" t="e">
        <f>AVERAGE(E26:I26)</f>
        <v>#DIV/0!</v>
      </c>
      <c r="K26" s="15">
        <f>COUNT(E26:I26)</f>
        <v>0</v>
      </c>
      <c r="L26" s="15" t="e">
        <f>STDEV(E26:I26)</f>
        <v>#DIV/0!</v>
      </c>
      <c r="M26" s="15" t="e">
        <f>L26/J26*100</f>
        <v>#DIV/0!</v>
      </c>
      <c r="N26" s="15" t="e">
        <f>IF(M26&lt;33,"ОДНОРОДНЫЕ","НЕОДНОРОДНЫЕ")</f>
        <v>#DIV/0!</v>
      </c>
      <c r="O26" s="13" t="e">
        <f>D26*J26</f>
        <v>#DIV/0!</v>
      </c>
    </row>
    <row r="27" spans="1:15" s="8" customFormat="1" ht="14.45" x14ac:dyDescent="0.3">
      <c r="A27" s="6"/>
      <c r="B27" s="6"/>
      <c r="C27" s="6"/>
      <c r="D27" s="6"/>
      <c r="E27" s="7"/>
      <c r="F27" s="7"/>
      <c r="G27" s="7"/>
      <c r="H27" s="7"/>
      <c r="I27" s="7"/>
      <c r="J27" s="7"/>
      <c r="K27" s="6"/>
      <c r="L27" s="6"/>
      <c r="M27" s="6"/>
      <c r="N27" s="6"/>
      <c r="O27" s="7"/>
    </row>
    <row r="28" spans="1:15" s="21" customFormat="1" ht="33.6" customHeight="1" x14ac:dyDescent="0.25">
      <c r="A28" s="29" t="s">
        <v>29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s="21" customFormat="1" ht="33.6" customHeight="1" x14ac:dyDescent="0.25">
      <c r="A29" s="29" t="s">
        <v>24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s="8" customForma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s="12" customFormat="1" ht="30" customHeight="1" x14ac:dyDescent="0.25">
      <c r="A31" s="26" t="s">
        <v>41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</sheetData>
  <mergeCells count="18">
    <mergeCell ref="A18:A19"/>
    <mergeCell ref="B23:B24"/>
    <mergeCell ref="B18:B19"/>
    <mergeCell ref="C18:D18"/>
    <mergeCell ref="A31:O31"/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6">
    <cfRule type="containsText" dxfId="11" priority="10" operator="containsText" text="НЕ">
      <formula>NOT(ISERROR(SEARCH("НЕ",N26)))</formula>
    </cfRule>
    <cfRule type="containsText" dxfId="10" priority="11" operator="containsText" text="ОДНОРОДНЫЕ">
      <formula>NOT(ISERROR(SEARCH("ОДНОРОДНЫЕ",N26)))</formula>
    </cfRule>
    <cfRule type="containsText" dxfId="9" priority="12" operator="containsText" text="НЕОДНОРОДНЫЕ">
      <formula>NOT(ISERROR(SEARCH("НЕОДНОРОДНЫЕ",N26)))</formula>
    </cfRule>
  </conditionalFormatting>
  <conditionalFormatting sqref="N26">
    <cfRule type="containsText" dxfId="8" priority="7" operator="containsText" text="НЕОДНОРОДНЫЕ">
      <formula>NOT(ISERROR(SEARCH("НЕОДНОРОДНЫЕ",N26)))</formula>
    </cfRule>
    <cfRule type="containsText" dxfId="7" priority="8" operator="containsText" text="ОДНОРОДНЫЕ">
      <formula>NOT(ISERROR(SEARCH("ОДНОРОДНЫЕ",N26)))</formula>
    </cfRule>
    <cfRule type="containsText" dxfId="6" priority="9" operator="containsText" text="НЕОДНОРОДНЫЕ">
      <formula>NOT(ISERROR(SEARCH("НЕОДНОРОДНЫЕ",N26)))</formula>
    </cfRule>
  </conditionalFormatting>
  <conditionalFormatting sqref="N20:N25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5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2022-02-21T06:34:41Z</dcterms:modified>
</cp:coreProperties>
</file>