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O21" i="1" s="1"/>
  <c r="K21" i="1"/>
  <c r="L21" i="1"/>
  <c r="M21" i="1" s="1"/>
  <c r="N21" i="1" s="1"/>
  <c r="J20" i="1"/>
  <c r="L27" i="1" l="1"/>
  <c r="K27" i="1"/>
  <c r="J27" i="1"/>
  <c r="O27" i="1" s="1"/>
  <c r="L26" i="1"/>
  <c r="K26" i="1"/>
  <c r="J26" i="1"/>
  <c r="O26" i="1" s="1"/>
  <c r="J25" i="1"/>
  <c r="O25" i="1" s="1"/>
  <c r="K25" i="1"/>
  <c r="L25" i="1"/>
  <c r="J28" i="1"/>
  <c r="O28" i="1" s="1"/>
  <c r="K28" i="1"/>
  <c r="L28" i="1"/>
  <c r="M27" i="1" l="1"/>
  <c r="N27" i="1" s="1"/>
  <c r="M26" i="1"/>
  <c r="N26" i="1" s="1"/>
  <c r="M25" i="1"/>
  <c r="N25" i="1" s="1"/>
  <c r="M28" i="1"/>
  <c r="N28" i="1" s="1"/>
  <c r="J23" i="1"/>
  <c r="O23" i="1" s="1"/>
  <c r="K23" i="1"/>
  <c r="L23" i="1"/>
  <c r="J24" i="1"/>
  <c r="O24" i="1" s="1"/>
  <c r="K24" i="1"/>
  <c r="L24" i="1"/>
  <c r="L20" i="1"/>
  <c r="K20" i="1"/>
  <c r="M23" i="1" l="1"/>
  <c r="N23" i="1" s="1"/>
  <c r="M24" i="1"/>
  <c r="N24" i="1" s="1"/>
  <c r="K22" i="1"/>
  <c r="L22" i="1"/>
  <c r="J22" i="1"/>
  <c r="O22" i="1" s="1"/>
  <c r="M20" i="1"/>
  <c r="N20" i="1" s="1"/>
  <c r="O20" i="1"/>
  <c r="O29" i="1" l="1"/>
  <c r="M22" i="1"/>
  <c r="N22" i="1" s="1"/>
</calcChain>
</file>

<file path=xl/sharedStrings.xml><?xml version="1.0" encoding="utf-8"?>
<sst xmlns="http://schemas.openxmlformats.org/spreadsheetml/2006/main" count="44" uniqueCount="38">
  <si>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</si>
  <si>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</si>
  <si>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</si>
  <si>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</si>
  <si>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</si>
  <si>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</si>
  <si>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</si>
  <si>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</si>
  <si>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</si>
  <si>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</si>
  <si>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</si>
  <si>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</si>
  <si>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</si>
  <si>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</si>
  <si>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</si>
  <si>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</si>
  <si>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</si>
  <si>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</si>
  <si>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</si>
  <si>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</si>
  <si>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</si>
  <si>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</si>
  <si>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</si>
  <si>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</si>
  <si>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</si>
  <si>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</si>
  <si>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</si>
  <si>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</si>
  <si>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</si>
  <si>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</si>
  <si>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</si>
  <si>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</si>
  <si>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176-22</t>
  </si>
  <si>
    <t>на поставку и сборка медицинской мебели (кушетка, пеленальный столик, ширма) путем запроса котировок</t>
  </si>
  <si>
    <t>пеленальный столик</t>
  </si>
  <si>
    <t>кушетка</t>
  </si>
  <si>
    <t>ширма</t>
  </si>
  <si>
    <t>Исходя из имеющегося у Заказчика объёма финансового обеспечения для осуществления закупки НМЦД устанавливается в размере 2 191 859 (два миллиона сто девяносто одна тысяча восемьсот пятьдесят девять рублей 00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</si>
</sst>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A32" sqref="A32:O32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33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32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6" t="s">
        <v>20</v>
      </c>
      <c r="M12" s="26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9" t="s">
        <v>14</v>
      </c>
      <c r="B17" s="30"/>
      <c r="C17" s="31"/>
      <c r="D17" s="30"/>
      <c r="E17" s="14"/>
      <c r="F17" s="14"/>
      <c r="G17" s="14"/>
      <c r="H17" s="14"/>
      <c r="I17" s="14"/>
      <c r="J17" s="15"/>
      <c r="K17" s="16"/>
      <c r="L17" s="16"/>
      <c r="M17" s="16"/>
      <c r="N17" s="16"/>
      <c r="O17" s="15"/>
    </row>
    <row r="18" spans="1:15" s="5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2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28" t="s">
        <v>10</v>
      </c>
    </row>
    <row r="19" spans="1:15" s="5" customFormat="1" ht="30" x14ac:dyDescent="0.25">
      <c r="A19" s="34"/>
      <c r="B19" s="34"/>
      <c r="C19" s="17" t="s">
        <v>3</v>
      </c>
      <c r="D19" s="17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3"/>
      <c r="K19" s="34"/>
      <c r="L19" s="34"/>
      <c r="M19" s="34"/>
      <c r="N19" s="34"/>
      <c r="O19" s="28"/>
    </row>
    <row r="20" spans="1:15" s="5" customFormat="1" ht="31.15" customHeight="1" x14ac:dyDescent="0.25">
      <c r="A20" s="16">
        <v>1</v>
      </c>
      <c r="B20" s="24" t="s">
        <v>35</v>
      </c>
      <c r="C20" s="23" t="s">
        <v>31</v>
      </c>
      <c r="D20" s="25">
        <v>57</v>
      </c>
      <c r="E20" s="22">
        <v>10850</v>
      </c>
      <c r="F20" s="22">
        <v>6701</v>
      </c>
      <c r="G20" s="22">
        <v>8788</v>
      </c>
      <c r="H20" s="15"/>
      <c r="I20" s="15"/>
      <c r="J20" s="15">
        <f>AVERAGE(E20:I20)</f>
        <v>8779.6666666666661</v>
      </c>
      <c r="K20" s="16">
        <f>COUNT(E20:I20)</f>
        <v>3</v>
      </c>
      <c r="L20" s="16">
        <f>STDEV(E20:I20)</f>
        <v>2074.5125531876947</v>
      </c>
      <c r="M20" s="16">
        <f t="shared" ref="M20:M22" si="0">L20/J20*100</f>
        <v>23.628602678777042</v>
      </c>
      <c r="N20" s="16" t="str">
        <f t="shared" ref="N20:N22" si="1">IF(M20&lt;33,"ОДНОРОДНЫЕ","НЕОДНОРОДНЫЕ")</f>
        <v>ОДНОРОДНЫЕ</v>
      </c>
      <c r="O20" s="15">
        <f>D20*J20</f>
        <v>500440.99999999994</v>
      </c>
    </row>
    <row r="21" spans="1:15" s="5" customFormat="1" ht="31.15" customHeight="1" x14ac:dyDescent="0.25">
      <c r="A21" s="23">
        <v>2</v>
      </c>
      <c r="B21" s="24" t="s">
        <v>34</v>
      </c>
      <c r="C21" s="23" t="s">
        <v>31</v>
      </c>
      <c r="D21" s="25">
        <v>102</v>
      </c>
      <c r="E21" s="22">
        <v>17500</v>
      </c>
      <c r="F21" s="22">
        <v>17720</v>
      </c>
      <c r="G21" s="22">
        <v>10860</v>
      </c>
      <c r="H21" s="22"/>
      <c r="I21" s="22"/>
      <c r="J21" s="22">
        <f>AVERAGE(E21:I21)</f>
        <v>15360</v>
      </c>
      <c r="K21" s="23">
        <f>COUNT(E21:I21)</f>
        <v>3</v>
      </c>
      <c r="L21" s="23">
        <f>STDEV(E21:I21)</f>
        <v>3898.6664386684838</v>
      </c>
      <c r="M21" s="23">
        <f t="shared" ref="M21" si="2">L21/J21*100</f>
        <v>25.381942960081279</v>
      </c>
      <c r="N21" s="23" t="str">
        <f t="shared" ref="N21" si="3">IF(M21&lt;33,"ОДНОРОДНЫЕ","НЕОДНОРОДНЫЕ")</f>
        <v>ОДНОРОДНЫЕ</v>
      </c>
      <c r="O21" s="22">
        <f>D21*J21</f>
        <v>1566720</v>
      </c>
    </row>
    <row r="22" spans="1:15" s="5" customFormat="1" ht="31.15" customHeight="1" x14ac:dyDescent="0.25">
      <c r="A22" s="16">
        <v>3</v>
      </c>
      <c r="B22" s="24" t="s">
        <v>36</v>
      </c>
      <c r="C22" s="23" t="s">
        <v>31</v>
      </c>
      <c r="D22" s="25">
        <v>42</v>
      </c>
      <c r="E22" s="22">
        <v>3584</v>
      </c>
      <c r="F22" s="22">
        <v>2420</v>
      </c>
      <c r="G22" s="22">
        <v>2903</v>
      </c>
      <c r="H22" s="15"/>
      <c r="I22" s="15"/>
      <c r="J22" s="15">
        <f t="shared" ref="J22" si="4">AVERAGE(E22:I22)</f>
        <v>2969</v>
      </c>
      <c r="K22" s="16">
        <f t="shared" ref="K22" si="5">COUNT(E22:I22)</f>
        <v>3</v>
      </c>
      <c r="L22" s="16">
        <f t="shared" ref="L22" si="6">STDEV(E22:I22)</f>
        <v>584.79996580027262</v>
      </c>
      <c r="M22" s="16">
        <f t="shared" si="0"/>
        <v>19.696866480305577</v>
      </c>
      <c r="N22" s="16" t="str">
        <f t="shared" si="1"/>
        <v>ОДНОРОДНЫЕ</v>
      </c>
      <c r="O22" s="15">
        <f t="shared" ref="O22" si="7">D22*J22</f>
        <v>124698</v>
      </c>
    </row>
    <row r="23" spans="1:15" s="5" customFormat="1" ht="31.15" hidden="1" customHeight="1" x14ac:dyDescent="0.25">
      <c r="A23" s="16"/>
      <c r="B23" s="18"/>
      <c r="C23" s="19"/>
      <c r="D23" s="20"/>
      <c r="E23" s="15"/>
      <c r="F23" s="15"/>
      <c r="G23" s="15"/>
      <c r="H23" s="15"/>
      <c r="I23" s="15"/>
      <c r="J23" s="15" t="e">
        <f t="shared" ref="J23:J28" si="8">AVERAGE(E23:I23)</f>
        <v>#DIV/0!</v>
      </c>
      <c r="K23" s="16">
        <f t="shared" ref="K23:K28" si="9">COUNT(E23:I23)</f>
        <v>0</v>
      </c>
      <c r="L23" s="16" t="e">
        <f t="shared" ref="L23:L28" si="10">STDEV(E23:I23)</f>
        <v>#DIV/0!</v>
      </c>
      <c r="M23" s="16" t="e">
        <f t="shared" ref="M23:M28" si="11">L23/J23*100</f>
        <v>#DIV/0!</v>
      </c>
      <c r="N23" s="16" t="e">
        <f t="shared" ref="N23:N28" si="12">IF(M23&lt;33,"ОДНОРОДНЫЕ","НЕОДНОРОДНЫЕ")</f>
        <v>#DIV/0!</v>
      </c>
      <c r="O23" s="15" t="e">
        <f t="shared" ref="O23:O28" si="13">D23*J23</f>
        <v>#DIV/0!</v>
      </c>
    </row>
    <row r="24" spans="1:15" s="5" customFormat="1" ht="31.15" hidden="1" customHeight="1" x14ac:dyDescent="0.25">
      <c r="A24" s="16"/>
      <c r="B24" s="18"/>
      <c r="C24" s="16"/>
      <c r="D24" s="21"/>
      <c r="E24" s="15"/>
      <c r="F24" s="15"/>
      <c r="G24" s="15"/>
      <c r="H24" s="15"/>
      <c r="I24" s="15"/>
      <c r="J24" s="15" t="e">
        <f t="shared" si="8"/>
        <v>#DIV/0!</v>
      </c>
      <c r="K24" s="16">
        <f t="shared" si="9"/>
        <v>0</v>
      </c>
      <c r="L24" s="16" t="e">
        <f t="shared" si="10"/>
        <v>#DIV/0!</v>
      </c>
      <c r="M24" s="16" t="e">
        <f t="shared" si="11"/>
        <v>#DIV/0!</v>
      </c>
      <c r="N24" s="16" t="e">
        <f t="shared" si="12"/>
        <v>#DIV/0!</v>
      </c>
      <c r="O24" s="15" t="e">
        <f t="shared" si="13"/>
        <v>#DIV/0!</v>
      </c>
    </row>
    <row r="25" spans="1:15" s="5" customFormat="1" ht="31.15" hidden="1" customHeight="1" x14ac:dyDescent="0.25">
      <c r="A25" s="16"/>
      <c r="B25" s="18"/>
      <c r="C25" s="16"/>
      <c r="D25" s="21"/>
      <c r="E25" s="15"/>
      <c r="F25" s="15"/>
      <c r="G25" s="15"/>
      <c r="H25" s="15"/>
      <c r="I25" s="15"/>
      <c r="J25" s="15" t="e">
        <f t="shared" si="8"/>
        <v>#DIV/0!</v>
      </c>
      <c r="K25" s="16">
        <f t="shared" si="9"/>
        <v>0</v>
      </c>
      <c r="L25" s="16" t="e">
        <f t="shared" si="10"/>
        <v>#DIV/0!</v>
      </c>
      <c r="M25" s="16" t="e">
        <f t="shared" si="11"/>
        <v>#DIV/0!</v>
      </c>
      <c r="N25" s="16" t="e">
        <f t="shared" si="12"/>
        <v>#DIV/0!</v>
      </c>
      <c r="O25" s="15" t="e">
        <f t="shared" si="13"/>
        <v>#DIV/0!</v>
      </c>
    </row>
    <row r="26" spans="1:15" s="5" customFormat="1" ht="31.15" hidden="1" customHeight="1" x14ac:dyDescent="0.25">
      <c r="A26" s="16"/>
      <c r="B26" s="18"/>
      <c r="C26" s="16"/>
      <c r="D26" s="21"/>
      <c r="E26" s="15"/>
      <c r="F26" s="15"/>
      <c r="G26" s="15"/>
      <c r="H26" s="15"/>
      <c r="I26" s="15"/>
      <c r="J26" s="15" t="e">
        <f t="shared" ref="J26:J27" si="14">AVERAGE(E26:I26)</f>
        <v>#DIV/0!</v>
      </c>
      <c r="K26" s="16">
        <f t="shared" ref="K26:K27" si="15">COUNT(E26:I26)</f>
        <v>0</v>
      </c>
      <c r="L26" s="16" t="e">
        <f t="shared" ref="L26:L27" si="16">STDEV(E26:I26)</f>
        <v>#DIV/0!</v>
      </c>
      <c r="M26" s="16" t="e">
        <f t="shared" ref="M26:M27" si="17">L26/J26*100</f>
        <v>#DIV/0!</v>
      </c>
      <c r="N26" s="16" t="e">
        <f t="shared" ref="N26:N27" si="18">IF(M26&lt;33,"ОДНОРОДНЫЕ","НЕОДНОРОДНЫЕ")</f>
        <v>#DIV/0!</v>
      </c>
      <c r="O26" s="15" t="e">
        <f t="shared" ref="O26:O27" si="19">D26*J26</f>
        <v>#DIV/0!</v>
      </c>
    </row>
    <row r="27" spans="1:15" s="5" customFormat="1" ht="31.15" hidden="1" customHeight="1" x14ac:dyDescent="0.25">
      <c r="A27" s="16"/>
      <c r="B27" s="18"/>
      <c r="C27" s="16"/>
      <c r="D27" s="21"/>
      <c r="E27" s="15"/>
      <c r="F27" s="15"/>
      <c r="G27" s="15"/>
      <c r="H27" s="15"/>
      <c r="I27" s="15"/>
      <c r="J27" s="15" t="e">
        <f t="shared" si="14"/>
        <v>#DIV/0!</v>
      </c>
      <c r="K27" s="16">
        <f t="shared" si="15"/>
        <v>0</v>
      </c>
      <c r="L27" s="16" t="e">
        <f t="shared" si="16"/>
        <v>#DIV/0!</v>
      </c>
      <c r="M27" s="16" t="e">
        <f t="shared" si="17"/>
        <v>#DIV/0!</v>
      </c>
      <c r="N27" s="16" t="e">
        <f t="shared" si="18"/>
        <v>#DIV/0!</v>
      </c>
      <c r="O27" s="15" t="e">
        <f t="shared" si="19"/>
        <v>#DIV/0!</v>
      </c>
    </row>
    <row r="28" spans="1:15" s="5" customFormat="1" ht="29.45" hidden="1" customHeight="1" x14ac:dyDescent="0.25">
      <c r="A28" s="16"/>
      <c r="B28" s="18"/>
      <c r="C28" s="16"/>
      <c r="D28" s="21"/>
      <c r="E28" s="15"/>
      <c r="F28" s="15"/>
      <c r="G28" s="15"/>
      <c r="H28" s="15"/>
      <c r="I28" s="15"/>
      <c r="J28" s="15" t="e">
        <f t="shared" si="8"/>
        <v>#DIV/0!</v>
      </c>
      <c r="K28" s="16">
        <f t="shared" si="9"/>
        <v>0</v>
      </c>
      <c r="L28" s="16" t="e">
        <f t="shared" si="10"/>
        <v>#DIV/0!</v>
      </c>
      <c r="M28" s="16" t="e">
        <f t="shared" si="11"/>
        <v>#DIV/0!</v>
      </c>
      <c r="N28" s="16" t="e">
        <f t="shared" si="12"/>
        <v>#DIV/0!</v>
      </c>
      <c r="O28" s="15" t="e">
        <f t="shared" si="13"/>
        <v>#DIV/0!</v>
      </c>
    </row>
    <row r="29" spans="1:15" s="5" customFormat="1" ht="15" customHeight="1" x14ac:dyDescent="0.25">
      <c r="A29" s="16"/>
      <c r="B29" s="18" t="s">
        <v>25</v>
      </c>
      <c r="C29" s="16"/>
      <c r="D29" s="21"/>
      <c r="E29" s="15"/>
      <c r="F29" s="15"/>
      <c r="G29" s="15"/>
      <c r="H29" s="15"/>
      <c r="I29" s="15"/>
      <c r="J29" s="15"/>
      <c r="K29" s="16"/>
      <c r="L29" s="16"/>
      <c r="M29" s="16"/>
      <c r="N29" s="16"/>
      <c r="O29" s="15">
        <f>SUM(O20:O22)</f>
        <v>2191859</v>
      </c>
    </row>
    <row r="30" spans="1:15" s="6" customFormat="1" ht="15" customHeight="1" x14ac:dyDescent="0.25">
      <c r="A30" s="12"/>
      <c r="B30" s="12"/>
      <c r="C30" s="12"/>
      <c r="D30" s="12"/>
      <c r="E30" s="4"/>
      <c r="F30" s="4"/>
      <c r="G30" s="4"/>
      <c r="H30" s="4"/>
      <c r="I30" s="4"/>
      <c r="J30" s="4"/>
      <c r="K30" s="12"/>
      <c r="L30" s="12"/>
      <c r="M30" s="12"/>
      <c r="N30" s="12"/>
      <c r="O30" s="4"/>
    </row>
    <row r="31" spans="1:15" s="10" customFormat="1" ht="33.6" customHeight="1" x14ac:dyDescent="0.25">
      <c r="A31" s="27" t="s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s="10" customFormat="1" ht="35.450000000000003" customHeight="1" x14ac:dyDescent="0.25">
      <c r="A32" s="27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s="10" customForma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s="10" customFormat="1" ht="30" customHeight="1" x14ac:dyDescent="0.25">
      <c r="A34" s="35" t="s">
        <v>37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</sheetData>
  <mergeCells count="17">
    <mergeCell ref="A34:O34"/>
    <mergeCell ref="L12:M12"/>
    <mergeCell ref="B14:N14"/>
    <mergeCell ref="A31:O31"/>
    <mergeCell ref="A32:O32"/>
    <mergeCell ref="A33:O3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8:N29 N20:N25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8:N29 N20:N25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6:N27">
    <cfRule type="containsText" dxfId="5" priority="4" operator="containsText" text="НЕ">
      <formula>NOT(ISERROR(SEARCH("НЕ",N26)))</formula>
    </cfRule>
    <cfRule type="containsText" dxfId="4" priority="5" operator="containsText" text="ОДНОРОДНЫЕ">
      <formula>NOT(ISERROR(SEARCH("ОДНОРОДНЫЕ",N26)))</formula>
    </cfRule>
    <cfRule type="containsText" dxfId="3" priority="6" operator="containsText" text="НЕОДНОРОДНЫЕ">
      <formula>NOT(ISERROR(SEARCH("НЕОДНОРОДНЫЕ",N26)))</formula>
    </cfRule>
  </conditionalFormatting>
  <conditionalFormatting sqref="N26:N27">
    <cfRule type="containsText" dxfId="2" priority="1" operator="containsText" text="НЕОДНОРОДНЫЕ">
      <formula>NOT(ISERROR(SEARCH("НЕОДНОРОДНЫЕ",N26)))</formula>
    </cfRule>
    <cfRule type="containsText" dxfId="1" priority="2" operator="containsText" text="ОДНОРОДНЫЕ">
      <formula>NOT(ISERROR(SEARCH("ОДНОРОДНЫЕ",N26)))</formula>
    </cfRule>
    <cfRule type="containsText" dxfId="0" priority="3" operator="containsText" text="НЕОДНОРОДНЫЕ">
      <formula>NOT(ISERROR(SEARCH("НЕОДНОРОДНЫЕ",N26)))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2022-09-14T05:09:39Z</dcterms:modified>
</cp:coreProperties>
</file>