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M21" i="1" l="1"/>
  <c r="N21" i="1" s="1"/>
  <c r="L20" i="1"/>
  <c r="K20" i="1"/>
  <c r="J20" i="1"/>
  <c r="M20" i="1" l="1"/>
  <c r="N20" i="1" s="1"/>
  <c r="O20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<sst xmlns="http://schemas.openxmlformats.org/spreadsheetml/2006/main" count="45" uniqueCount="40">
  <si>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</si>
  <si>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</si>
  <si>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</si>
  <si>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</si>
  <si>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</si>
  <si>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</si>
  <si>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</si>
  <si>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</si>
  <si>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</si>
  <si>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</si>
  <si>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</si>
  <si>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</si>
  <si>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</si>
  <si>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</si>
  <si>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</si>
  <si>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</si>
  <si>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</si>
  <si>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</si>
  <si>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</si>
  <si>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</si>
  <si>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</si>
  <si>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</si>
  <si>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</si>
  <si>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</si>
  <si>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</si>
  <si>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</si>
  <si>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</si>
  <si>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</si>
  <si>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</si>
  <si>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</si>
  <si>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</si>
  <si>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вх.5050-09/22 от 23.09.2022</t>
  </si>
  <si>
    <t>КП вх.5048-09/22 от 23.09.2022</t>
  </si>
  <si>
    <t>КП вх.5049-09/22 от 23.09.2022</t>
  </si>
  <si>
    <t>на изготовление, сборка, установка жалюзи вертикальных   путем запроса котировок</t>
  </si>
  <si>
    <t>№ 201-22</t>
  </si>
  <si>
    <t>жалюзи вертикальные тканевые</t>
  </si>
  <si>
    <t>шт</t>
  </si>
  <si>
    <t>жалюзи вертикальные моющиеся блэкаут</t>
  </si>
  <si>
    <t>Исходя из имеющегося у Заказчика объёма финансового обеспечения для осуществления закупки НМЦД устанавливается в размере 1 050 201 руб. (один миллион пятьдесят тысяч двести один рубль).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</si>
</sst>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B22" sqref="B22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34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35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2" t="s">
        <v>20</v>
      </c>
      <c r="M12" s="22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5" t="s">
        <v>14</v>
      </c>
      <c r="B17" s="26"/>
      <c r="C17" s="27"/>
      <c r="D17" s="26"/>
      <c r="E17" s="14" t="s">
        <v>31</v>
      </c>
      <c r="F17" s="14" t="s">
        <v>32</v>
      </c>
      <c r="G17" s="14" t="s">
        <v>33</v>
      </c>
      <c r="H17" s="14"/>
      <c r="I17" s="14"/>
      <c r="J17" s="19"/>
      <c r="K17" s="20"/>
      <c r="L17" s="20"/>
      <c r="M17" s="20"/>
      <c r="N17" s="20"/>
      <c r="O17" s="19"/>
    </row>
    <row r="18" spans="1:15" s="5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28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24" t="s">
        <v>10</v>
      </c>
    </row>
    <row r="19" spans="1:15" s="5" customFormat="1" ht="30" x14ac:dyDescent="0.25">
      <c r="A19" s="30"/>
      <c r="B19" s="30"/>
      <c r="C19" s="15" t="s">
        <v>3</v>
      </c>
      <c r="D19" s="15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29"/>
      <c r="K19" s="30"/>
      <c r="L19" s="30"/>
      <c r="M19" s="30"/>
      <c r="N19" s="30"/>
      <c r="O19" s="24"/>
    </row>
    <row r="20" spans="1:15" s="5" customFormat="1" ht="30" customHeight="1" x14ac:dyDescent="0.25">
      <c r="A20" s="20">
        <v>1</v>
      </c>
      <c r="B20" s="31" t="s">
        <v>36</v>
      </c>
      <c r="C20" s="20" t="s">
        <v>37</v>
      </c>
      <c r="D20" s="20">
        <v>144</v>
      </c>
      <c r="E20" s="16">
        <v>4187</v>
      </c>
      <c r="F20" s="19">
        <v>5180</v>
      </c>
      <c r="G20" s="19">
        <v>3698</v>
      </c>
      <c r="H20" s="19"/>
      <c r="I20" s="19"/>
      <c r="J20" s="19">
        <f t="shared" ref="J20" si="0">AVERAGE(E20:I20)</f>
        <v>4355</v>
      </c>
      <c r="K20" s="20">
        <f t="shared" ref="K20" si="1">COUNT(E20:I20)</f>
        <v>3</v>
      </c>
      <c r="L20" s="20">
        <f t="shared" ref="L20" si="2">STDEV(E20:I20)</f>
        <v>755.14832980017911</v>
      </c>
      <c r="M20" s="20">
        <f t="shared" ref="M20" si="3">L20/J20*100</f>
        <v>17.339800913896191</v>
      </c>
      <c r="N20" s="20" t="str">
        <f t="shared" ref="N20" si="4">IF(M20&lt;33,"ОДНОРОДНЫЕ","НЕОДНОРОДНЫЕ")</f>
        <v>ОДНОРОДНЫЕ</v>
      </c>
      <c r="O20" s="19">
        <f t="shared" ref="O20" si="5">D20*J20</f>
        <v>627120</v>
      </c>
    </row>
    <row r="21" spans="1:15" s="5" customFormat="1" ht="30" customHeight="1" x14ac:dyDescent="0.25">
      <c r="A21" s="20">
        <v>2</v>
      </c>
      <c r="B21" s="31" t="s">
        <v>38</v>
      </c>
      <c r="C21" s="20" t="s">
        <v>37</v>
      </c>
      <c r="D21" s="20">
        <v>97</v>
      </c>
      <c r="E21" s="16">
        <v>6018</v>
      </c>
      <c r="F21" s="19">
        <v>7477</v>
      </c>
      <c r="G21" s="19">
        <v>5337</v>
      </c>
      <c r="H21" s="19"/>
      <c r="I21" s="19"/>
      <c r="J21" s="19">
        <f t="shared" ref="J21" si="6">AVERAGE(E21:I21)</f>
        <v>6277.333333333333</v>
      </c>
      <c r="K21" s="20">
        <f t="shared" ref="K21" si="7">COUNT(E21:I21)</f>
        <v>3</v>
      </c>
      <c r="L21" s="20">
        <f t="shared" ref="L21" si="8">STDEV(E21:I21)</f>
        <v>1093.316209215493</v>
      </c>
      <c r="M21" s="20">
        <f t="shared" ref="M21" si="9">L21/J21*100</f>
        <v>17.416889484104072</v>
      </c>
      <c r="N21" s="20" t="str">
        <f t="shared" ref="N21" si="10">IF(M21&lt;33,"ОДНОРОДНЫЕ","НЕОДНОРОДНЫЕ")</f>
        <v>ОДНОРОДНЫЕ</v>
      </c>
      <c r="O21" s="19">
        <f t="shared" ref="O21" si="11">D21*J21</f>
        <v>608901.33333333326</v>
      </c>
    </row>
    <row r="22" spans="1:15" s="5" customFormat="1" ht="15" customHeight="1" x14ac:dyDescent="0.25">
      <c r="A22" s="20"/>
      <c r="B22" s="17" t="s">
        <v>25</v>
      </c>
      <c r="C22" s="20"/>
      <c r="D22" s="18"/>
      <c r="E22" s="32">
        <v>1186674</v>
      </c>
      <c r="F22" s="33">
        <v>1471189</v>
      </c>
      <c r="G22" s="34">
        <v>1050201</v>
      </c>
      <c r="H22" s="19"/>
      <c r="I22" s="19"/>
      <c r="J22" s="19"/>
      <c r="K22" s="20"/>
      <c r="L22" s="20"/>
      <c r="M22" s="20"/>
      <c r="N22" s="20"/>
      <c r="O22" s="19"/>
    </row>
    <row r="23" spans="1:15" s="6" customFormat="1" ht="15" customHeigh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5" s="10" customFormat="1" ht="33.6" customHeight="1" x14ac:dyDescent="0.25">
      <c r="A24" s="23" t="s">
        <v>26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s="10" customFormat="1" ht="35.450000000000003" customHeight="1" x14ac:dyDescent="0.25">
      <c r="A25" s="23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s="10" customForma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0" customFormat="1" ht="30" customHeight="1" x14ac:dyDescent="0.25">
      <c r="A27" s="21" t="s">
        <v>39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</sheetData>
  <mergeCells count="17">
    <mergeCell ref="C18:D18"/>
    <mergeCell ref="A27:O27"/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 N2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2022-10-05T04:34:57Z</dcterms:modified>
</cp:coreProperties>
</file>