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9" i="1" l="1"/>
  <c r="J28" i="1" l="1"/>
  <c r="O28" i="1" s="1"/>
  <c r="K28" i="1"/>
  <c r="L28" i="1"/>
  <c r="M28" i="1" s="1"/>
  <c r="N28" i="1" s="1"/>
  <c r="L27" i="1" l="1"/>
  <c r="K27" i="1"/>
  <c r="J27" i="1"/>
  <c r="O27" i="1" s="1"/>
  <c r="L26" i="1"/>
  <c r="K26" i="1"/>
  <c r="J26" i="1"/>
  <c r="O26" i="1" s="1"/>
  <c r="L21" i="1"/>
  <c r="K21" i="1"/>
  <c r="J21" i="1"/>
  <c r="O21" i="1" s="1"/>
  <c r="J25" i="1"/>
  <c r="O25" i="1" s="1"/>
  <c r="K25" i="1"/>
  <c r="L25" i="1"/>
  <c r="M27" i="1" l="1"/>
  <c r="N27" i="1" s="1"/>
  <c r="M26" i="1"/>
  <c r="N26" i="1" s="1"/>
  <c r="M21" i="1"/>
  <c r="N21" i="1" s="1"/>
  <c r="M25" i="1"/>
  <c r="N25" i="1" s="1"/>
  <c r="J23" i="1"/>
  <c r="O23" i="1" s="1"/>
  <c r="K23" i="1"/>
  <c r="L23" i="1"/>
  <c r="J24" i="1"/>
  <c r="O24" i="1" s="1"/>
  <c r="K24" i="1"/>
  <c r="L24" i="1"/>
  <c r="L20" i="1"/>
  <c r="K20" i="1"/>
  <c r="J20" i="1"/>
  <c r="M23" i="1" l="1"/>
  <c r="N23" i="1" s="1"/>
  <c r="M24" i="1"/>
  <c r="N24" i="1" s="1"/>
  <c r="K22" i="1"/>
  <c r="L22" i="1"/>
  <c r="J22" i="1"/>
  <c r="O22" i="1" s="1"/>
  <c r="M20" i="1"/>
  <c r="N20" i="1" s="1"/>
  <c r="O20" i="1"/>
  <c r="M22" i="1" l="1"/>
  <c r="N22" i="1" s="1"/>
</calcChain>
</file>

<file path=xl/sharedStrings.xml><?xml version="1.0" encoding="utf-8"?>
<sst xmlns="http://schemas.openxmlformats.org/spreadsheetml/2006/main" count="59" uniqueCount="47">
  <si>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</si>
  <si>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</si>
  <si>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</si>
  <si>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</si>
  <si>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</si>
  <si>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</si>
  <si>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</si>
  <si>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</si>
  <si>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</si>
  <si>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</si>
  <si>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</si>
  <si>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</si>
  <si>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</si>
  <si>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</si>
  <si>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</si>
  <si>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</si>
  <si>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</si>
  <si>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</si>
  <si>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</si>
  <si>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</si>
  <si>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</si>
  <si>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</si>
  <si>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</si>
  <si>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</si>
  <si>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</si>
  <si>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</si>
  <si>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</si>
  <si>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</si>
  <si>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</si>
  <si>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</si>
  <si>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</si>
  <si>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</si>
  <si>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стойка администратора</t>
  </si>
  <si>
    <t>стойка в регистратуре</t>
  </si>
  <si>
    <t>стойки (шкафы) в регитсратуре</t>
  </si>
  <si>
    <t>стойка в регистратуре для пациентов с ограниченными возможностями</t>
  </si>
  <si>
    <t>гардероб вешалки (ярко красный)</t>
  </si>
  <si>
    <t>гардероб вешалки (желтый)</t>
  </si>
  <si>
    <t>гардероб вешалки (синий)</t>
  </si>
  <si>
    <t>стойка регистратуры (подростковый центр)</t>
  </si>
  <si>
    <t>стойка регистратуры (стоматология)</t>
  </si>
  <si>
    <t>КП вх.5050-09/22 от 23.09.2022</t>
  </si>
  <si>
    <t>КП вх.5048-09/22 от 23.09.2022</t>
  </si>
  <si>
    <t>КП вх.5049-09/22 от 23.09.2022</t>
  </si>
  <si>
    <t>№ 196-22</t>
  </si>
  <si>
    <t>на изготовление поставка и монтаж мебели (стойки регистратуры, гардероб.)  путем запроса котировок</t>
  </si>
  <si>
    <t>Начальная (максимальная) цена договора устанавливается в размере  791 962,33 руб. (семьсот девяносто одна тысяча девятьсот шестьдесят три рубля).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</si>
</sst>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="85" zoomScaleNormal="85" zoomScalePageLayoutView="70" workbookViewId="0">
      <selection activeCell="E30" sqref="E30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27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28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45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29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30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44</v>
      </c>
    </row>
    <row r="7" spans="1:15" s="11" customFormat="1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28" t="s">
        <v>20</v>
      </c>
      <c r="M12" s="28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28" t="s">
        <v>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5" customFormat="1" ht="42.6" customHeight="1" x14ac:dyDescent="0.25">
      <c r="A17" s="31" t="s">
        <v>14</v>
      </c>
      <c r="B17" s="32"/>
      <c r="C17" s="33"/>
      <c r="D17" s="32"/>
      <c r="E17" s="18" t="s">
        <v>41</v>
      </c>
      <c r="F17" s="18" t="s">
        <v>42</v>
      </c>
      <c r="G17" s="18" t="s">
        <v>43</v>
      </c>
      <c r="H17" s="18"/>
      <c r="I17" s="18"/>
      <c r="J17" s="19"/>
      <c r="K17" s="20"/>
      <c r="L17" s="20"/>
      <c r="M17" s="20"/>
      <c r="N17" s="20"/>
      <c r="O17" s="19"/>
    </row>
    <row r="18" spans="1:15" s="5" customFormat="1" ht="30" customHeight="1" x14ac:dyDescent="0.25">
      <c r="A18" s="36" t="s">
        <v>0</v>
      </c>
      <c r="B18" s="36" t="s">
        <v>1</v>
      </c>
      <c r="C18" s="36" t="s">
        <v>2</v>
      </c>
      <c r="D18" s="36"/>
      <c r="E18" s="19" t="s">
        <v>5</v>
      </c>
      <c r="F18" s="19" t="s">
        <v>7</v>
      </c>
      <c r="G18" s="19" t="s">
        <v>8</v>
      </c>
      <c r="H18" s="19" t="s">
        <v>22</v>
      </c>
      <c r="I18" s="19" t="s">
        <v>23</v>
      </c>
      <c r="J18" s="34" t="s">
        <v>15</v>
      </c>
      <c r="K18" s="36" t="s">
        <v>11</v>
      </c>
      <c r="L18" s="36" t="s">
        <v>12</v>
      </c>
      <c r="M18" s="36" t="s">
        <v>13</v>
      </c>
      <c r="N18" s="36" t="s">
        <v>9</v>
      </c>
      <c r="O18" s="30" t="s">
        <v>10</v>
      </c>
    </row>
    <row r="19" spans="1:15" s="5" customFormat="1" ht="30" x14ac:dyDescent="0.25">
      <c r="A19" s="36"/>
      <c r="B19" s="36"/>
      <c r="C19" s="21" t="s">
        <v>3</v>
      </c>
      <c r="D19" s="21" t="s">
        <v>4</v>
      </c>
      <c r="E19" s="19" t="s">
        <v>6</v>
      </c>
      <c r="F19" s="19" t="s">
        <v>6</v>
      </c>
      <c r="G19" s="19" t="s">
        <v>6</v>
      </c>
      <c r="H19" s="19" t="s">
        <v>6</v>
      </c>
      <c r="I19" s="19" t="s">
        <v>6</v>
      </c>
      <c r="J19" s="35"/>
      <c r="K19" s="36"/>
      <c r="L19" s="36"/>
      <c r="M19" s="36"/>
      <c r="N19" s="36"/>
      <c r="O19" s="30"/>
    </row>
    <row r="20" spans="1:15" s="5" customFormat="1" ht="30" x14ac:dyDescent="0.25">
      <c r="A20" s="20">
        <v>1</v>
      </c>
      <c r="B20" s="14" t="s">
        <v>32</v>
      </c>
      <c r="C20" s="15" t="s">
        <v>31</v>
      </c>
      <c r="D20" s="16">
        <v>1</v>
      </c>
      <c r="E20" s="22">
        <v>81850</v>
      </c>
      <c r="F20" s="19">
        <v>99345</v>
      </c>
      <c r="G20" s="19">
        <v>98345</v>
      </c>
      <c r="H20" s="19"/>
      <c r="I20" s="19"/>
      <c r="J20" s="19">
        <f t="shared" ref="J20:J22" si="0">AVERAGE(E20:I20)</f>
        <v>93180</v>
      </c>
      <c r="K20" s="20">
        <f t="shared" ref="K20:K22" si="1">COUNT(E20:I20)</f>
        <v>3</v>
      </c>
      <c r="L20" s="20">
        <f t="shared" ref="L20:L22" si="2">STDEV(E20:I20)</f>
        <v>9824.7989801318581</v>
      </c>
      <c r="M20" s="20">
        <f t="shared" ref="M20:M22" si="3">L20/J20*100</f>
        <v>10.543892444872139</v>
      </c>
      <c r="N20" s="20" t="str">
        <f t="shared" ref="N20:N22" si="4">IF(M20&lt;33,"ОДНОРОДНЫЕ","НЕОДНОРОДНЫЕ")</f>
        <v>ОДНОРОДНЫЕ</v>
      </c>
      <c r="O20" s="19">
        <f t="shared" ref="O20:O22" si="5">D20*J20</f>
        <v>93180</v>
      </c>
    </row>
    <row r="21" spans="1:15" s="5" customFormat="1" ht="30" x14ac:dyDescent="0.25">
      <c r="A21" s="20">
        <v>2</v>
      </c>
      <c r="B21" s="17" t="s">
        <v>33</v>
      </c>
      <c r="C21" s="15" t="s">
        <v>31</v>
      </c>
      <c r="D21" s="16">
        <v>2</v>
      </c>
      <c r="E21" s="22">
        <v>52350</v>
      </c>
      <c r="F21" s="19">
        <v>99820</v>
      </c>
      <c r="G21" s="19">
        <v>99200</v>
      </c>
      <c r="H21" s="19"/>
      <c r="I21" s="19"/>
      <c r="J21" s="19">
        <f t="shared" ref="J21" si="6">AVERAGE(E21:I21)</f>
        <v>83790</v>
      </c>
      <c r="K21" s="20">
        <f t="shared" ref="K21" si="7">COUNT(E21:I21)</f>
        <v>3</v>
      </c>
      <c r="L21" s="20">
        <f t="shared" ref="L21" si="8">STDEV(E21:I21)</f>
        <v>27229.603375737959</v>
      </c>
      <c r="M21" s="20">
        <f t="shared" ref="M21" si="9">L21/J21*100</f>
        <v>32.497438090151519</v>
      </c>
      <c r="N21" s="20" t="str">
        <f t="shared" ref="N21" si="10">IF(M21&lt;33,"ОДНОРОДНЫЕ","НЕОДНОРОДНЫЕ")</f>
        <v>ОДНОРОДНЫЕ</v>
      </c>
      <c r="O21" s="19">
        <f t="shared" ref="O21" si="11">D21*J21</f>
        <v>167580</v>
      </c>
    </row>
    <row r="22" spans="1:15" s="5" customFormat="1" ht="30" x14ac:dyDescent="0.25">
      <c r="A22" s="20">
        <v>3</v>
      </c>
      <c r="B22" s="14" t="s">
        <v>34</v>
      </c>
      <c r="C22" s="15" t="s">
        <v>31</v>
      </c>
      <c r="D22" s="16">
        <v>4</v>
      </c>
      <c r="E22" s="22">
        <v>18875</v>
      </c>
      <c r="F22" s="19">
        <v>21450</v>
      </c>
      <c r="G22" s="19">
        <v>20219</v>
      </c>
      <c r="H22" s="19"/>
      <c r="I22" s="19"/>
      <c r="J22" s="19">
        <f t="shared" si="0"/>
        <v>20181.333333333332</v>
      </c>
      <c r="K22" s="20">
        <f t="shared" si="1"/>
        <v>3</v>
      </c>
      <c r="L22" s="20">
        <f t="shared" si="2"/>
        <v>1287.9131699510388</v>
      </c>
      <c r="M22" s="20">
        <f t="shared" si="3"/>
        <v>6.3817050572362515</v>
      </c>
      <c r="N22" s="20" t="str">
        <f t="shared" si="4"/>
        <v>ОДНОРОДНЫЕ</v>
      </c>
      <c r="O22" s="19">
        <f t="shared" si="5"/>
        <v>80725.333333333328</v>
      </c>
    </row>
    <row r="23" spans="1:15" s="5" customFormat="1" ht="30" x14ac:dyDescent="0.25">
      <c r="A23" s="26">
        <v>4</v>
      </c>
      <c r="B23" s="23" t="s">
        <v>35</v>
      </c>
      <c r="C23" s="15" t="s">
        <v>31</v>
      </c>
      <c r="D23" s="24">
        <v>1</v>
      </c>
      <c r="E23" s="19">
        <v>52150</v>
      </c>
      <c r="F23" s="19">
        <v>81920</v>
      </c>
      <c r="G23" s="19">
        <v>80887</v>
      </c>
      <c r="H23" s="19"/>
      <c r="I23" s="19"/>
      <c r="J23" s="19">
        <f t="shared" ref="J23:J25" si="12">AVERAGE(E23:I23)</f>
        <v>71652.333333333328</v>
      </c>
      <c r="K23" s="20">
        <f t="shared" ref="K23:K25" si="13">COUNT(E23:I23)</f>
        <v>3</v>
      </c>
      <c r="L23" s="20">
        <f t="shared" ref="L23:L25" si="14">STDEV(E23:I23)</f>
        <v>16897.411823511109</v>
      </c>
      <c r="M23" s="20">
        <f t="shared" ref="M23:M25" si="15">L23/J23*100</f>
        <v>23.58250043987092</v>
      </c>
      <c r="N23" s="20" t="str">
        <f t="shared" ref="N23:N25" si="16">IF(M23&lt;33,"ОДНОРОДНЫЕ","НЕОДНОРОДНЫЕ")</f>
        <v>ОДНОРОДНЫЕ</v>
      </c>
      <c r="O23" s="19">
        <f t="shared" ref="O23:O25" si="17">D23*J23</f>
        <v>71652.333333333328</v>
      </c>
    </row>
    <row r="24" spans="1:15" s="5" customFormat="1" ht="30" x14ac:dyDescent="0.25">
      <c r="A24" s="26">
        <v>5</v>
      </c>
      <c r="B24" s="23" t="s">
        <v>36</v>
      </c>
      <c r="C24" s="15" t="s">
        <v>31</v>
      </c>
      <c r="D24" s="25">
        <v>2</v>
      </c>
      <c r="E24" s="19">
        <v>40650</v>
      </c>
      <c r="F24" s="19">
        <v>42100</v>
      </c>
      <c r="G24" s="19">
        <v>40910</v>
      </c>
      <c r="H24" s="19"/>
      <c r="I24" s="19"/>
      <c r="J24" s="19">
        <f t="shared" si="12"/>
        <v>41220</v>
      </c>
      <c r="K24" s="20">
        <f t="shared" si="13"/>
        <v>3</v>
      </c>
      <c r="L24" s="20">
        <f t="shared" si="14"/>
        <v>773.11060010841913</v>
      </c>
      <c r="M24" s="20">
        <f t="shared" si="15"/>
        <v>1.8755715674634137</v>
      </c>
      <c r="N24" s="20" t="str">
        <f t="shared" si="16"/>
        <v>ОДНОРОДНЫЕ</v>
      </c>
      <c r="O24" s="19">
        <f t="shared" si="17"/>
        <v>82440</v>
      </c>
    </row>
    <row r="25" spans="1:15" s="5" customFormat="1" ht="30" x14ac:dyDescent="0.25">
      <c r="A25" s="26">
        <v>6</v>
      </c>
      <c r="B25" s="23" t="s">
        <v>37</v>
      </c>
      <c r="C25" s="15" t="s">
        <v>31</v>
      </c>
      <c r="D25" s="25">
        <v>2</v>
      </c>
      <c r="E25" s="19">
        <v>35450</v>
      </c>
      <c r="F25" s="19">
        <v>42100</v>
      </c>
      <c r="G25" s="19">
        <v>37275</v>
      </c>
      <c r="H25" s="19"/>
      <c r="I25" s="19"/>
      <c r="J25" s="19">
        <f t="shared" si="12"/>
        <v>38275</v>
      </c>
      <c r="K25" s="20">
        <f t="shared" si="13"/>
        <v>3</v>
      </c>
      <c r="L25" s="20">
        <f t="shared" si="14"/>
        <v>3435.9314603175658</v>
      </c>
      <c r="M25" s="20">
        <f t="shared" si="15"/>
        <v>8.9769600530831237</v>
      </c>
      <c r="N25" s="20" t="str">
        <f t="shared" si="16"/>
        <v>ОДНОРОДНЫЕ</v>
      </c>
      <c r="O25" s="19">
        <f t="shared" si="17"/>
        <v>76550</v>
      </c>
    </row>
    <row r="26" spans="1:15" s="5" customFormat="1" ht="30" x14ac:dyDescent="0.25">
      <c r="A26" s="26">
        <v>7</v>
      </c>
      <c r="B26" s="23" t="s">
        <v>38</v>
      </c>
      <c r="C26" s="15" t="s">
        <v>31</v>
      </c>
      <c r="D26" s="25">
        <v>1</v>
      </c>
      <c r="E26" s="19">
        <v>40650</v>
      </c>
      <c r="F26" s="19">
        <v>39275</v>
      </c>
      <c r="G26" s="19">
        <v>40910</v>
      </c>
      <c r="H26" s="19"/>
      <c r="I26" s="19"/>
      <c r="J26" s="19">
        <f t="shared" ref="J26:J28" si="18">AVERAGE(E26:I26)</f>
        <v>40278.333333333336</v>
      </c>
      <c r="K26" s="20">
        <f t="shared" ref="K26:K28" si="19">COUNT(E26:I26)</f>
        <v>3</v>
      </c>
      <c r="L26" s="20">
        <f t="shared" ref="L26:L28" si="20">STDEV(E26:I26)</f>
        <v>878.58313968191612</v>
      </c>
      <c r="M26" s="20">
        <f t="shared" ref="M26:M28" si="21">L26/J26*100</f>
        <v>2.181279777420241</v>
      </c>
      <c r="N26" s="20" t="str">
        <f t="shared" ref="N26:N28" si="22">IF(M26&lt;33,"ОДНОРОДНЫЕ","НЕОДНОРОДНЫЕ")</f>
        <v>ОДНОРОДНЫЕ</v>
      </c>
      <c r="O26" s="19">
        <f t="shared" ref="O26:O28" si="23">D26*J26</f>
        <v>40278.333333333336</v>
      </c>
    </row>
    <row r="27" spans="1:15" s="5" customFormat="1" ht="30" x14ac:dyDescent="0.25">
      <c r="A27" s="26">
        <v>8</v>
      </c>
      <c r="B27" s="23" t="s">
        <v>39</v>
      </c>
      <c r="C27" s="15" t="s">
        <v>31</v>
      </c>
      <c r="D27" s="25">
        <v>1</v>
      </c>
      <c r="E27" s="19">
        <v>87150</v>
      </c>
      <c r="F27" s="19">
        <v>93500</v>
      </c>
      <c r="G27" s="19">
        <v>92207</v>
      </c>
      <c r="H27" s="19"/>
      <c r="I27" s="19"/>
      <c r="J27" s="19">
        <f t="shared" si="18"/>
        <v>90952.333333333328</v>
      </c>
      <c r="K27" s="20">
        <f t="shared" si="19"/>
        <v>3</v>
      </c>
      <c r="L27" s="20">
        <f t="shared" si="20"/>
        <v>3355.7810317917542</v>
      </c>
      <c r="M27" s="20">
        <f t="shared" si="21"/>
        <v>3.689604113281046</v>
      </c>
      <c r="N27" s="20" t="str">
        <f t="shared" si="22"/>
        <v>ОДНОРОДНЫЕ</v>
      </c>
      <c r="O27" s="19">
        <f t="shared" si="23"/>
        <v>90952.333333333328</v>
      </c>
    </row>
    <row r="28" spans="1:15" s="5" customFormat="1" ht="30" x14ac:dyDescent="0.25">
      <c r="A28" s="26">
        <v>9</v>
      </c>
      <c r="B28" s="23" t="s">
        <v>40</v>
      </c>
      <c r="C28" s="15" t="s">
        <v>31</v>
      </c>
      <c r="D28" s="25">
        <v>1</v>
      </c>
      <c r="E28" s="27">
        <v>81100</v>
      </c>
      <c r="F28" s="27">
        <v>93100</v>
      </c>
      <c r="G28" s="27">
        <v>91612</v>
      </c>
      <c r="H28" s="27"/>
      <c r="I28" s="27"/>
      <c r="J28" s="27">
        <f t="shared" si="18"/>
        <v>88604</v>
      </c>
      <c r="K28" s="26">
        <f t="shared" si="19"/>
        <v>3</v>
      </c>
      <c r="L28" s="26">
        <f t="shared" si="20"/>
        <v>6541.1044938909208</v>
      </c>
      <c r="M28" s="26">
        <f t="shared" si="21"/>
        <v>7.3824031577478673</v>
      </c>
      <c r="N28" s="26" t="str">
        <f t="shared" si="22"/>
        <v>ОДНОРОДНЫЕ</v>
      </c>
      <c r="O28" s="27">
        <f t="shared" si="23"/>
        <v>88604</v>
      </c>
    </row>
    <row r="29" spans="1:15" s="5" customFormat="1" ht="15" customHeight="1" x14ac:dyDescent="0.25">
      <c r="A29" s="20"/>
      <c r="B29" s="23" t="s">
        <v>25</v>
      </c>
      <c r="C29" s="20"/>
      <c r="D29" s="25"/>
      <c r="E29" s="19"/>
      <c r="F29" s="19"/>
      <c r="G29" s="19"/>
      <c r="H29" s="19"/>
      <c r="I29" s="19"/>
      <c r="J29" s="19"/>
      <c r="K29" s="20"/>
      <c r="L29" s="20"/>
      <c r="M29" s="20"/>
      <c r="N29" s="20"/>
      <c r="O29" s="19">
        <f>SUM(O20:O28)</f>
        <v>791962.33333333337</v>
      </c>
    </row>
    <row r="30" spans="1:15" s="6" customFormat="1" ht="15" customHeight="1" x14ac:dyDescent="0.25">
      <c r="A30" s="12"/>
      <c r="B30" s="12"/>
      <c r="C30" s="12"/>
      <c r="D30" s="12"/>
      <c r="E30" s="4"/>
      <c r="F30" s="4"/>
      <c r="G30" s="4"/>
      <c r="H30" s="4"/>
      <c r="I30" s="4"/>
      <c r="J30" s="4"/>
      <c r="K30" s="12"/>
      <c r="L30" s="12"/>
      <c r="M30" s="12"/>
      <c r="N30" s="12"/>
      <c r="O30" s="4"/>
    </row>
    <row r="31" spans="1:15" s="10" customFormat="1" ht="33.6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s="10" customFormat="1" ht="35.450000000000003" customHeight="1" x14ac:dyDescent="0.25">
      <c r="A32" s="29" t="s">
        <v>24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 s="10" customForma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s="10" customFormat="1" ht="30" customHeight="1" x14ac:dyDescent="0.25">
      <c r="A34" s="37" t="s">
        <v>46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</sheetData>
  <mergeCells count="17">
    <mergeCell ref="A34:O34"/>
    <mergeCell ref="L12:M12"/>
    <mergeCell ref="B14:N14"/>
    <mergeCell ref="A31:O31"/>
    <mergeCell ref="A32:O32"/>
    <mergeCell ref="A33:O33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 N22:N25 N29">
    <cfRule type="containsText" dxfId="17" priority="22" operator="containsText" text="НЕ">
      <formula>NOT(ISERROR(SEARCH("НЕ",N20)))</formula>
    </cfRule>
    <cfRule type="containsText" dxfId="16" priority="23" operator="containsText" text="ОДНОРОДНЫЕ">
      <formula>NOT(ISERROR(SEARCH("ОДНОРОДНЫЕ",N20)))</formula>
    </cfRule>
    <cfRule type="containsText" dxfId="15" priority="24" operator="containsText" text="НЕОДНОРОДНЫЕ">
      <formula>NOT(ISERROR(SEARCH("НЕОДНОРОДНЫЕ",N20)))</formula>
    </cfRule>
  </conditionalFormatting>
  <conditionalFormatting sqref="N20 N22:N25 N29">
    <cfRule type="containsText" dxfId="14" priority="19" operator="containsText" text="НЕОДНОРОДНЫЕ">
      <formula>NOT(ISERROR(SEARCH("НЕОДНОРОДНЫЕ",N20)))</formula>
    </cfRule>
    <cfRule type="containsText" dxfId="13" priority="20" operator="containsText" text="ОДНОРОДНЫЕ">
      <formula>NOT(ISERROR(SEARCH("ОДНОРОДНЫЕ",N20)))</formula>
    </cfRule>
    <cfRule type="containsText" dxfId="12" priority="21" operator="containsText" text="НЕОДНОРОДНЫЕ">
      <formula>NOT(ISERROR(SEARCH("НЕОДНОРОДНЫЕ",N20)))</formula>
    </cfRule>
  </conditionalFormatting>
  <conditionalFormatting sqref="N21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conditionalFormatting sqref="N26:N28">
    <cfRule type="containsText" dxfId="5" priority="4" operator="containsText" text="НЕ">
      <formula>NOT(ISERROR(SEARCH("НЕ",N26)))</formula>
    </cfRule>
    <cfRule type="containsText" dxfId="4" priority="5" operator="containsText" text="ОДНОРОДНЫЕ">
      <formula>NOT(ISERROR(SEARCH("ОДНОРОДНЫЕ",N26)))</formula>
    </cfRule>
    <cfRule type="containsText" dxfId="3" priority="6" operator="containsText" text="НЕОДНОРОДНЫЕ">
      <formula>NOT(ISERROR(SEARCH("НЕОДНОРОДНЫЕ",N26)))</formula>
    </cfRule>
  </conditionalFormatting>
  <conditionalFormatting sqref="N26:N28">
    <cfRule type="containsText" dxfId="2" priority="1" operator="containsText" text="НЕОДНОРОДНЫЕ">
      <formula>NOT(ISERROR(SEARCH("НЕОДНОРОДНЫЕ",N26)))</formula>
    </cfRule>
    <cfRule type="containsText" dxfId="1" priority="2" operator="containsText" text="ОДНОРОДНЫЕ">
      <formula>NOT(ISERROR(SEARCH("ОДНОРОДНЫЕ",N26)))</formula>
    </cfRule>
    <cfRule type="containsText" dxfId="0" priority="3" operator="containsText" text="НЕОДНОРОДНЫЕ">
      <formula>NOT(ISERROR(SEARCH("НЕОДНОРОДНЫЕ",N26)))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2022-10-03T06:40:14Z</dcterms:modified>
</cp:coreProperties>
</file>