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8" i="1" l="1"/>
  <c r="C17" i="1" s="1"/>
  <c r="L26" i="1"/>
  <c r="K26" i="1"/>
  <c r="J26" i="1"/>
  <c r="O26" i="1" s="1"/>
  <c r="L25" i="1"/>
  <c r="K25" i="1"/>
  <c r="J25" i="1"/>
  <c r="O25" i="1" s="1"/>
  <c r="L21" i="1"/>
  <c r="K21" i="1"/>
  <c r="J21" i="1"/>
  <c r="O21" i="1" s="1"/>
  <c r="J24" i="1"/>
  <c r="O24" i="1" s="1"/>
  <c r="K24" i="1"/>
  <c r="L24" i="1"/>
  <c r="J27" i="1"/>
  <c r="O27" i="1" s="1"/>
  <c r="K27" i="1"/>
  <c r="L27" i="1"/>
  <c r="K28" i="1"/>
  <c r="L28" i="1"/>
  <c r="M26" i="1" l="1"/>
  <c r="N26" i="1" s="1"/>
  <c r="M25" i="1"/>
  <c r="N25" i="1" s="1"/>
  <c r="M21" i="1"/>
  <c r="N21" i="1" s="1"/>
  <c r="M28" i="1"/>
  <c r="N28" i="1" s="1"/>
  <c r="M24" i="1"/>
  <c r="N24" i="1" s="1"/>
  <c r="M27" i="1"/>
  <c r="N27" i="1" s="1"/>
  <c r="J22" i="1"/>
  <c r="O22" i="1" s="1"/>
  <c r="K22" i="1"/>
  <c r="L22" i="1"/>
  <c r="J23" i="1"/>
  <c r="O23" i="1" s="1"/>
  <c r="K23" i="1"/>
  <c r="L23" i="1"/>
  <c r="L20" i="1"/>
  <c r="K20" i="1"/>
  <c r="J20" i="1"/>
  <c r="M22" i="1" l="1"/>
  <c r="N22" i="1" s="1"/>
  <c r="M23" i="1"/>
  <c r="N23" i="1" s="1"/>
  <c r="M20" i="1"/>
  <c r="N20" i="1" s="1"/>
  <c r="O20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<sst xmlns="http://schemas.openxmlformats.org/spreadsheetml/2006/main" count="45" uniqueCount="40">
  <si>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</si>
  <si>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</si>
  <si>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</si>
  <si>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</si>
  <si>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</si>
  <si>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</si>
  <si>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</si>
  <si>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</si>
  <si>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</si>
  <si>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</si>
  <si>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</si>
  <si>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</si>
  <si>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</si>
  <si>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</si>
  <si>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</si>
  <si>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</si>
  <si>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</si>
  <si>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</si>
  <si>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</si>
  <si>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</si>
  <si>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</si>
  <si>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</si>
  <si>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</si>
  <si>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</si>
  <si>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</si>
  <si>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</si>
  <si>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</si>
  <si>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</si>
  <si>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</si>
  <si>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</si>
  <si>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</si>
  <si>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254-22</t>
  </si>
  <si>
    <t>Скамья мягкая без спинки</t>
  </si>
  <si>
    <t>Скамья двух местная мягкая со спинкой</t>
  </si>
  <si>
    <t>КП вх.6091-11/22 от 14.11.2022</t>
  </si>
  <si>
    <t>КП вх.6068-11/22 от 11.11.2022</t>
  </si>
  <si>
    <t>КП вх.6067-11/22 от 11.11.2022</t>
  </si>
  <si>
    <t>на поставку и сборка мебели для сидения скамеек со спинкой и без спинки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</si>
  <si>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</si>
  <si>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1 375 000 (один миллион тристо семьдесят пять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</si>
</sst>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J39" sqref="J39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27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37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28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29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7" t="s">
        <v>20</v>
      </c>
      <c r="M12" s="27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8.75" customHeight="1" x14ac:dyDescent="0.25">
      <c r="A17" s="30" t="s">
        <v>14</v>
      </c>
      <c r="B17" s="31"/>
      <c r="C17" s="32">
        <f>J28</f>
        <v>1442783.3333333333</v>
      </c>
      <c r="D17" s="31"/>
      <c r="E17" s="17" t="s">
        <v>36</v>
      </c>
      <c r="F17" s="17" t="s">
        <v>35</v>
      </c>
      <c r="G17" s="17" t="s">
        <v>34</v>
      </c>
      <c r="H17" s="17"/>
      <c r="I17" s="17"/>
      <c r="J17" s="18"/>
      <c r="K17" s="19"/>
      <c r="L17" s="19"/>
      <c r="M17" s="19"/>
      <c r="N17" s="19"/>
      <c r="O17" s="18"/>
    </row>
    <row r="18" spans="1:15" s="5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18" t="s">
        <v>5</v>
      </c>
      <c r="F18" s="18" t="s">
        <v>7</v>
      </c>
      <c r="G18" s="18" t="s">
        <v>8</v>
      </c>
      <c r="H18" s="18" t="s">
        <v>22</v>
      </c>
      <c r="I18" s="18" t="s">
        <v>23</v>
      </c>
      <c r="J18" s="33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29" t="s">
        <v>10</v>
      </c>
    </row>
    <row r="19" spans="1:15" s="5" customFormat="1" ht="30" x14ac:dyDescent="0.25">
      <c r="A19" s="35"/>
      <c r="B19" s="35"/>
      <c r="C19" s="20" t="s">
        <v>3</v>
      </c>
      <c r="D19" s="20" t="s">
        <v>4</v>
      </c>
      <c r="E19" s="18" t="s">
        <v>6</v>
      </c>
      <c r="F19" s="18" t="s">
        <v>6</v>
      </c>
      <c r="G19" s="18" t="s">
        <v>6</v>
      </c>
      <c r="H19" s="18" t="s">
        <v>6</v>
      </c>
      <c r="I19" s="18" t="s">
        <v>6</v>
      </c>
      <c r="J19" s="34"/>
      <c r="K19" s="35"/>
      <c r="L19" s="35"/>
      <c r="M19" s="35"/>
      <c r="N19" s="35"/>
      <c r="O19" s="29"/>
    </row>
    <row r="20" spans="1:15" s="5" customFormat="1" ht="31.15" customHeight="1" x14ac:dyDescent="0.25">
      <c r="A20" s="19">
        <v>1</v>
      </c>
      <c r="B20" s="14" t="s">
        <v>33</v>
      </c>
      <c r="C20" s="15" t="s">
        <v>30</v>
      </c>
      <c r="D20" s="16">
        <v>50</v>
      </c>
      <c r="E20" s="21">
        <v>21000</v>
      </c>
      <c r="F20" s="18">
        <v>22442</v>
      </c>
      <c r="G20" s="18">
        <v>20300</v>
      </c>
      <c r="H20" s="18"/>
      <c r="I20" s="18"/>
      <c r="J20" s="18">
        <f t="shared" ref="J20" si="0">AVERAGE(E20:I20)</f>
        <v>21247.333333333332</v>
      </c>
      <c r="K20" s="19">
        <f t="shared" ref="K20" si="1">COUNT(E20:I20)</f>
        <v>3</v>
      </c>
      <c r="L20" s="19">
        <f t="shared" ref="L20" si="2">STDEV(E20:I20)</f>
        <v>1092.2093816358351</v>
      </c>
      <c r="M20" s="19">
        <f t="shared" ref="M20" si="3">L20/J20*100</f>
        <v>5.1404539313286461</v>
      </c>
      <c r="N20" s="19" t="str">
        <f t="shared" ref="N20" si="4">IF(M20&lt;33,"ОДНОРОДНЫЕ","НЕОДНОРОДНЫЕ")</f>
        <v>ОДНОРОДНЫЕ</v>
      </c>
      <c r="O20" s="18">
        <f t="shared" ref="O20" si="5">D20*J20</f>
        <v>1062366.6666666665</v>
      </c>
    </row>
    <row r="21" spans="1:15" s="5" customFormat="1" ht="31.15" customHeight="1" x14ac:dyDescent="0.25">
      <c r="A21" s="19">
        <v>2</v>
      </c>
      <c r="B21" s="14" t="s">
        <v>32</v>
      </c>
      <c r="C21" s="15" t="s">
        <v>30</v>
      </c>
      <c r="D21" s="16">
        <v>50</v>
      </c>
      <c r="E21" s="21">
        <v>7500</v>
      </c>
      <c r="F21" s="18">
        <v>8125</v>
      </c>
      <c r="G21" s="18">
        <v>7200</v>
      </c>
      <c r="H21" s="18"/>
      <c r="I21" s="18"/>
      <c r="J21" s="18">
        <f t="shared" ref="J21" si="6">AVERAGE(E21:I21)</f>
        <v>7608.333333333333</v>
      </c>
      <c r="K21" s="19">
        <f t="shared" ref="K21" si="7">COUNT(E21:I21)</f>
        <v>3</v>
      </c>
      <c r="L21" s="19">
        <f t="shared" ref="L21" si="8">STDEV(E21:I21)</f>
        <v>471.91983782559225</v>
      </c>
      <c r="M21" s="19">
        <f t="shared" ref="M21" si="9">L21/J21*100</f>
        <v>6.2026703766781024</v>
      </c>
      <c r="N21" s="19" t="str">
        <f t="shared" ref="N21" si="10">IF(M21&lt;33,"ОДНОРОДНЫЕ","НЕОДНОРОДНЫЕ")</f>
        <v>ОДНОРОДНЫЕ</v>
      </c>
      <c r="O21" s="18">
        <f t="shared" ref="O21" si="11">D21*J21</f>
        <v>380416.66666666663</v>
      </c>
    </row>
    <row r="22" spans="1:15" s="5" customFormat="1" ht="31.15" hidden="1" customHeight="1" x14ac:dyDescent="0.25">
      <c r="A22" s="19"/>
      <c r="B22" s="22"/>
      <c r="C22" s="23"/>
      <c r="D22" s="24"/>
      <c r="E22" s="18"/>
      <c r="F22" s="18"/>
      <c r="G22" s="18"/>
      <c r="H22" s="18"/>
      <c r="I22" s="18"/>
      <c r="J22" s="18" t="e">
        <f t="shared" ref="J22:J27" si="12">AVERAGE(E22:I22)</f>
        <v>#DIV/0!</v>
      </c>
      <c r="K22" s="19">
        <f t="shared" ref="K22:K27" si="13">COUNT(E22:I22)</f>
        <v>0</v>
      </c>
      <c r="L22" s="19" t="e">
        <f t="shared" ref="L22:L27" si="14">STDEV(E22:I22)</f>
        <v>#DIV/0!</v>
      </c>
      <c r="M22" s="19" t="e">
        <f t="shared" ref="M22:M27" si="15">L22/J22*100</f>
        <v>#DIV/0!</v>
      </c>
      <c r="N22" s="19" t="e">
        <f t="shared" ref="N22:N27" si="16">IF(M22&lt;33,"ОДНОРОДНЫЕ","НЕОДНОРОДНЫЕ")</f>
        <v>#DIV/0!</v>
      </c>
      <c r="O22" s="18" t="e">
        <f t="shared" ref="O22:O27" si="17">D22*J22</f>
        <v>#DIV/0!</v>
      </c>
    </row>
    <row r="23" spans="1:15" s="5" customFormat="1" ht="31.15" hidden="1" customHeight="1" x14ac:dyDescent="0.25">
      <c r="A23" s="19"/>
      <c r="B23" s="22"/>
      <c r="C23" s="19"/>
      <c r="D23" s="25"/>
      <c r="E23" s="18"/>
      <c r="F23" s="18"/>
      <c r="G23" s="18"/>
      <c r="H23" s="18"/>
      <c r="I23" s="18"/>
      <c r="J23" s="18" t="e">
        <f t="shared" si="12"/>
        <v>#DIV/0!</v>
      </c>
      <c r="K23" s="19">
        <f t="shared" si="13"/>
        <v>0</v>
      </c>
      <c r="L23" s="19" t="e">
        <f t="shared" si="14"/>
        <v>#DIV/0!</v>
      </c>
      <c r="M23" s="19" t="e">
        <f t="shared" si="15"/>
        <v>#DIV/0!</v>
      </c>
      <c r="N23" s="19" t="e">
        <f t="shared" si="16"/>
        <v>#DIV/0!</v>
      </c>
      <c r="O23" s="18" t="e">
        <f t="shared" si="17"/>
        <v>#DIV/0!</v>
      </c>
    </row>
    <row r="24" spans="1:15" s="5" customFormat="1" ht="31.15" hidden="1" customHeight="1" x14ac:dyDescent="0.25">
      <c r="A24" s="19"/>
      <c r="B24" s="22"/>
      <c r="C24" s="19"/>
      <c r="D24" s="25"/>
      <c r="E24" s="18"/>
      <c r="F24" s="18"/>
      <c r="G24" s="18"/>
      <c r="H24" s="18"/>
      <c r="I24" s="18"/>
      <c r="J24" s="18" t="e">
        <f t="shared" si="12"/>
        <v>#DIV/0!</v>
      </c>
      <c r="K24" s="19">
        <f t="shared" si="13"/>
        <v>0</v>
      </c>
      <c r="L24" s="19" t="e">
        <f t="shared" si="14"/>
        <v>#DIV/0!</v>
      </c>
      <c r="M24" s="19" t="e">
        <f t="shared" si="15"/>
        <v>#DIV/0!</v>
      </c>
      <c r="N24" s="19" t="e">
        <f t="shared" si="16"/>
        <v>#DIV/0!</v>
      </c>
      <c r="O24" s="18" t="e">
        <f t="shared" si="17"/>
        <v>#DIV/0!</v>
      </c>
    </row>
    <row r="25" spans="1:15" s="5" customFormat="1" ht="31.15" hidden="1" customHeight="1" x14ac:dyDescent="0.25">
      <c r="A25" s="19"/>
      <c r="B25" s="22"/>
      <c r="C25" s="19"/>
      <c r="D25" s="25"/>
      <c r="E25" s="18"/>
      <c r="F25" s="18"/>
      <c r="G25" s="18"/>
      <c r="H25" s="18"/>
      <c r="I25" s="18"/>
      <c r="J25" s="18" t="e">
        <f t="shared" ref="J25:J26" si="18">AVERAGE(E25:I25)</f>
        <v>#DIV/0!</v>
      </c>
      <c r="K25" s="19">
        <f t="shared" ref="K25:K26" si="19">COUNT(E25:I25)</f>
        <v>0</v>
      </c>
      <c r="L25" s="19" t="e">
        <f t="shared" ref="L25:L26" si="20">STDEV(E25:I25)</f>
        <v>#DIV/0!</v>
      </c>
      <c r="M25" s="19" t="e">
        <f t="shared" ref="M25:M26" si="21">L25/J25*100</f>
        <v>#DIV/0!</v>
      </c>
      <c r="N25" s="19" t="e">
        <f t="shared" ref="N25:N26" si="22">IF(M25&lt;33,"ОДНОРОДНЫЕ","НЕОДНОРОДНЫЕ")</f>
        <v>#DIV/0!</v>
      </c>
      <c r="O25" s="18" t="e">
        <f t="shared" ref="O25:O26" si="23">D25*J25</f>
        <v>#DIV/0!</v>
      </c>
    </row>
    <row r="26" spans="1:15" s="5" customFormat="1" ht="31.15" hidden="1" customHeight="1" x14ac:dyDescent="0.25">
      <c r="A26" s="19"/>
      <c r="B26" s="22"/>
      <c r="C26" s="19"/>
      <c r="D26" s="25"/>
      <c r="E26" s="18"/>
      <c r="F26" s="18"/>
      <c r="G26" s="18"/>
      <c r="H26" s="18"/>
      <c r="I26" s="18"/>
      <c r="J26" s="18" t="e">
        <f t="shared" si="18"/>
        <v>#DIV/0!</v>
      </c>
      <c r="K26" s="19">
        <f t="shared" si="19"/>
        <v>0</v>
      </c>
      <c r="L26" s="19" t="e">
        <f t="shared" si="20"/>
        <v>#DIV/0!</v>
      </c>
      <c r="M26" s="19" t="e">
        <f t="shared" si="21"/>
        <v>#DIV/0!</v>
      </c>
      <c r="N26" s="19" t="e">
        <f t="shared" si="22"/>
        <v>#DIV/0!</v>
      </c>
      <c r="O26" s="18" t="e">
        <f t="shared" si="23"/>
        <v>#DIV/0!</v>
      </c>
    </row>
    <row r="27" spans="1:15" s="5" customFormat="1" ht="29.45" hidden="1" customHeight="1" x14ac:dyDescent="0.25">
      <c r="A27" s="19"/>
      <c r="B27" s="22"/>
      <c r="C27" s="19"/>
      <c r="D27" s="25"/>
      <c r="E27" s="18"/>
      <c r="F27" s="18"/>
      <c r="G27" s="18"/>
      <c r="H27" s="18"/>
      <c r="I27" s="18"/>
      <c r="J27" s="18" t="e">
        <f t="shared" si="12"/>
        <v>#DIV/0!</v>
      </c>
      <c r="K27" s="19">
        <f t="shared" si="13"/>
        <v>0</v>
      </c>
      <c r="L27" s="19" t="e">
        <f t="shared" si="14"/>
        <v>#DIV/0!</v>
      </c>
      <c r="M27" s="19" t="e">
        <f t="shared" si="15"/>
        <v>#DIV/0!</v>
      </c>
      <c r="N27" s="19" t="e">
        <f t="shared" si="16"/>
        <v>#DIV/0!</v>
      </c>
      <c r="O27" s="18" t="e">
        <f t="shared" si="17"/>
        <v>#DIV/0!</v>
      </c>
    </row>
    <row r="28" spans="1:15" s="5" customFormat="1" ht="15" customHeight="1" x14ac:dyDescent="0.25">
      <c r="A28" s="19">
        <v>13</v>
      </c>
      <c r="B28" s="22" t="s">
        <v>25</v>
      </c>
      <c r="C28" s="19"/>
      <c r="D28" s="25"/>
      <c r="E28" s="18">
        <v>1425000</v>
      </c>
      <c r="F28" s="18">
        <v>1528350</v>
      </c>
      <c r="G28" s="18">
        <v>1375000</v>
      </c>
      <c r="H28" s="18"/>
      <c r="I28" s="18"/>
      <c r="J28" s="18">
        <f>AVERAGE(E28:I28)</f>
        <v>1442783.3333333333</v>
      </c>
      <c r="K28" s="19">
        <f t="shared" ref="K28" si="24">COUNT(E28:I28)</f>
        <v>3</v>
      </c>
      <c r="L28" s="19">
        <f t="shared" ref="L28" si="25">STDEV(E28:I28)</f>
        <v>78206.398928305949</v>
      </c>
      <c r="M28" s="19">
        <f t="shared" ref="M28" si="26">L28/J28*100</f>
        <v>5.4205227577464363</v>
      </c>
      <c r="N28" s="19" t="str">
        <f t="shared" ref="N28" si="27">IF(M28&lt;33,"ОДНОРОДНЫЕ","НЕОДНОРОДНЫЕ")</f>
        <v>ОДНОРОДНЫЕ</v>
      </c>
      <c r="O28" s="18"/>
    </row>
    <row r="29" spans="1:15" s="6" customFormat="1" ht="15" customHeight="1" x14ac:dyDescent="0.25">
      <c r="A29" s="12"/>
      <c r="B29" s="12"/>
      <c r="C29" s="12"/>
      <c r="D29" s="12"/>
      <c r="E29" s="4"/>
      <c r="F29" s="4"/>
      <c r="G29" s="4"/>
      <c r="H29" s="4"/>
      <c r="I29" s="4"/>
      <c r="J29" s="4"/>
      <c r="K29" s="12"/>
      <c r="L29" s="12"/>
      <c r="M29" s="12"/>
      <c r="N29" s="12"/>
      <c r="O29" s="4"/>
    </row>
    <row r="30" spans="1:15" s="10" customFormat="1" ht="35.450000000000003" customHeight="1" x14ac:dyDescent="0.25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s="10" customFormat="1" x14ac:dyDescent="0.25">
      <c r="A31" s="28" t="s">
        <v>24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s="10" customFormat="1" ht="30" customHeight="1" x14ac:dyDescent="0.25">
      <c r="A32" s="26" t="s">
        <v>39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</sheetData>
  <mergeCells count="16">
    <mergeCell ref="A32:O32"/>
    <mergeCell ref="L12:M12"/>
    <mergeCell ref="B14:N14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8">
    <cfRule type="containsText" dxfId="5" priority="22" operator="containsText" text="НЕ">
      <formula>NOT(ISERROR(SEARCH("НЕ",N20)))</formula>
    </cfRule>
    <cfRule type="containsText" dxfId="4" priority="23" operator="containsText" text="ОДНОРОДНЫЕ">
      <formula>NOT(ISERROR(SEARCH("ОДНОРОДНЫЕ",N20)))</formula>
    </cfRule>
    <cfRule type="containsText" dxfId="3" priority="24" operator="containsText" text="НЕОДНОРОДНЫЕ">
      <formula>NOT(ISERROR(SEARCH("НЕОДНОРОДНЫЕ",N20)))</formula>
    </cfRule>
  </conditionalFormatting>
  <conditionalFormatting sqref="N20:N28">
    <cfRule type="containsText" dxfId="2" priority="19" operator="containsText" text="НЕОДНОРОДНЫЕ">
      <formula>NOT(ISERROR(SEARCH("НЕОДНОРОДНЫЕ",N20)))</formula>
    </cfRule>
    <cfRule type="containsText" dxfId="1" priority="20" operator="containsText" text="ОДНОРОДНЫЕ">
      <formula>NOT(ISERROR(SEARCH("ОДНОРОДНЫЕ",N20)))</formula>
    </cfRule>
    <cfRule type="containsText" dxfId="0" priority="21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2022-11-25T02:23:17Z</dcterms:modified>
</cp:coreProperties>
</file>