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6" i="1" l="1"/>
  <c r="M26" i="1" s="1"/>
  <c r="N26" i="1" s="1"/>
  <c r="L27" i="1"/>
  <c r="M27" i="1" s="1"/>
  <c r="N27" i="1" s="1"/>
  <c r="L28" i="1"/>
  <c r="M28" i="1" s="1"/>
  <c r="N28" i="1" s="1"/>
  <c r="L29" i="1"/>
  <c r="L30" i="1"/>
  <c r="M30" i="1" s="1"/>
  <c r="N30" i="1" s="1"/>
  <c r="L31" i="1"/>
  <c r="M31" i="1" s="1"/>
  <c r="N31" i="1" s="1"/>
  <c r="L32" i="1"/>
  <c r="L33" i="1"/>
  <c r="K26" i="1"/>
  <c r="K27" i="1"/>
  <c r="K28" i="1"/>
  <c r="K29" i="1"/>
  <c r="K30" i="1"/>
  <c r="K31" i="1"/>
  <c r="K32" i="1"/>
  <c r="K33" i="1"/>
  <c r="J26" i="1"/>
  <c r="O26" i="1" s="1"/>
  <c r="J27" i="1"/>
  <c r="O27" i="1" s="1"/>
  <c r="J28" i="1"/>
  <c r="O28" i="1" s="1"/>
  <c r="J29" i="1"/>
  <c r="O29" i="1" s="1"/>
  <c r="J30" i="1"/>
  <c r="O30" i="1" s="1"/>
  <c r="J31" i="1"/>
  <c r="O31" i="1" s="1"/>
  <c r="J32" i="1"/>
  <c r="O32" i="1" s="1"/>
  <c r="J33" i="1"/>
  <c r="O33" i="1" s="1"/>
  <c r="M29" i="1" l="1"/>
  <c r="N29" i="1" s="1"/>
  <c r="M33" i="1"/>
  <c r="N33" i="1" s="1"/>
  <c r="M32" i="1"/>
  <c r="N32" i="1" s="1"/>
  <c r="L21" i="1"/>
  <c r="K21" i="1"/>
  <c r="J21" i="1"/>
  <c r="O21" i="1" s="1"/>
  <c r="L25" i="1"/>
  <c r="K25" i="1"/>
  <c r="J25" i="1"/>
  <c r="O25" i="1" s="1"/>
  <c r="L24" i="1"/>
  <c r="K24" i="1"/>
  <c r="J24" i="1"/>
  <c r="O24" i="1" s="1"/>
  <c r="J34" i="1"/>
  <c r="K34" i="1"/>
  <c r="L34" i="1"/>
  <c r="L23" i="1"/>
  <c r="K23" i="1"/>
  <c r="J23" i="1"/>
  <c r="O23" i="1" s="1"/>
  <c r="M21" i="1" l="1"/>
  <c r="N21" i="1" s="1"/>
  <c r="M24" i="1"/>
  <c r="N24" i="1" s="1"/>
  <c r="M25" i="1"/>
  <c r="N25" i="1" s="1"/>
  <c r="M34" i="1"/>
  <c r="N34" i="1" s="1"/>
  <c r="M23" i="1"/>
  <c r="N23" i="1" s="1"/>
  <c r="L20" i="1"/>
  <c r="K20" i="1"/>
  <c r="J20" i="1"/>
  <c r="K22" i="1" l="1"/>
  <c r="L22" i="1"/>
  <c r="J22" i="1"/>
  <c r="O22" i="1" s="1"/>
  <c r="M20" i="1"/>
  <c r="N20" i="1" s="1"/>
  <c r="O20" i="1"/>
  <c r="C17" i="1" l="1"/>
  <c r="M22" i="1"/>
  <c r="N22" i="1" s="1"/>
</calcChain>
</file>

<file path=xl/sharedStrings.xml><?xml version="1.0" encoding="utf-8"?>
<sst xmlns="http://schemas.openxmlformats.org/spreadsheetml/2006/main" count="57" uniqueCount="46">
  <si>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</si>
  <si>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</si>
  <si>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</si>
  <si>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</si>
  <si>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</si>
  <si>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</si>
  <si>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</si>
  <si>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</si>
  <si>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</si>
  <si>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</si>
  <si>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</si>
  <si>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</si>
  <si>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</si>
  <si>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</si>
  <si>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</si>
  <si>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</si>
  <si>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</si>
  <si>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</si>
  <si>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</si>
  <si>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</si>
  <si>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</si>
  <si>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</si>
  <si>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</si>
  <si>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</si>
  <si>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</si>
  <si>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</si>
  <si>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</si>
  <si>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</si>
  <si>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</si>
  <si>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</si>
  <si>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</si>
  <si>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</si>
  <si>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Стол прямой</t>
  </si>
  <si>
    <t xml:space="preserve">Приставка полукруглая к столу </t>
  </si>
  <si>
    <t>Тумба мобильная</t>
  </si>
  <si>
    <t xml:space="preserve">Тумба сервисная двух дверная </t>
  </si>
  <si>
    <t>Шкаф для документов глухой</t>
  </si>
  <si>
    <t>Шкаф - гардероб</t>
  </si>
  <si>
    <t>Шкаф комбинированный со стеклом</t>
  </si>
  <si>
    <t>Шкаф для документов закрытый с дверцами и ящиками</t>
  </si>
  <si>
    <t>КП вх.6163-11/22 от 16.11.2022</t>
  </si>
  <si>
    <t>КП вх.6164-11/22 от 16.11.2022</t>
  </si>
  <si>
    <t>КП вх.6184-11/22 от 17.11.2022</t>
  </si>
  <si>
    <t>№ 250-22</t>
  </si>
  <si>
    <t>на поставку и сборку офисной  мебели для сотрудников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</si>
  <si>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2 282 043 (два миллиона двести восемьдесят две тысячи сорок три) рубля 30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</si>
</sst>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="85" zoomScaleNormal="85" zoomScalePageLayoutView="70" workbookViewId="0">
      <selection activeCell="A40" sqref="A40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27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28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44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29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30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43</v>
      </c>
    </row>
    <row r="7" spans="1:15" s="11" customFormat="1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29" t="s">
        <v>20</v>
      </c>
      <c r="M12" s="29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29" t="s">
        <v>19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5" customFormat="1" ht="51" customHeight="1" x14ac:dyDescent="0.25">
      <c r="A17" s="32" t="s">
        <v>14</v>
      </c>
      <c r="B17" s="33"/>
      <c r="C17" s="34">
        <f>SUMIF(O20:O34,"&gt;0")</f>
        <v>2415874.1066666665</v>
      </c>
      <c r="D17" s="33"/>
      <c r="E17" s="18" t="s">
        <v>40</v>
      </c>
      <c r="F17" s="18" t="s">
        <v>41</v>
      </c>
      <c r="G17" s="18" t="s">
        <v>42</v>
      </c>
      <c r="H17" s="18"/>
      <c r="I17" s="18"/>
      <c r="J17" s="19"/>
      <c r="K17" s="20"/>
      <c r="L17" s="20"/>
      <c r="M17" s="20"/>
      <c r="N17" s="20"/>
      <c r="O17" s="19"/>
    </row>
    <row r="18" spans="1:15" s="5" customFormat="1" ht="30" customHeight="1" x14ac:dyDescent="0.25">
      <c r="A18" s="37" t="s">
        <v>0</v>
      </c>
      <c r="B18" s="37" t="s">
        <v>1</v>
      </c>
      <c r="C18" s="37" t="s">
        <v>2</v>
      </c>
      <c r="D18" s="37"/>
      <c r="E18" s="19" t="s">
        <v>5</v>
      </c>
      <c r="F18" s="19" t="s">
        <v>7</v>
      </c>
      <c r="G18" s="19" t="s">
        <v>8</v>
      </c>
      <c r="H18" s="19" t="s">
        <v>22</v>
      </c>
      <c r="I18" s="19" t="s">
        <v>23</v>
      </c>
      <c r="J18" s="35" t="s">
        <v>15</v>
      </c>
      <c r="K18" s="37" t="s">
        <v>11</v>
      </c>
      <c r="L18" s="37" t="s">
        <v>12</v>
      </c>
      <c r="M18" s="37" t="s">
        <v>13</v>
      </c>
      <c r="N18" s="37" t="s">
        <v>9</v>
      </c>
      <c r="O18" s="31" t="s">
        <v>10</v>
      </c>
    </row>
    <row r="19" spans="1:15" s="5" customFormat="1" ht="30" x14ac:dyDescent="0.25">
      <c r="A19" s="37"/>
      <c r="B19" s="37"/>
      <c r="C19" s="21" t="s">
        <v>3</v>
      </c>
      <c r="D19" s="21" t="s">
        <v>4</v>
      </c>
      <c r="E19" s="19" t="s">
        <v>6</v>
      </c>
      <c r="F19" s="19" t="s">
        <v>6</v>
      </c>
      <c r="G19" s="19" t="s">
        <v>6</v>
      </c>
      <c r="H19" s="19" t="s">
        <v>6</v>
      </c>
      <c r="I19" s="19" t="s">
        <v>6</v>
      </c>
      <c r="J19" s="36"/>
      <c r="K19" s="37"/>
      <c r="L19" s="37"/>
      <c r="M19" s="37"/>
      <c r="N19" s="37"/>
      <c r="O19" s="31"/>
    </row>
    <row r="20" spans="1:15" s="5" customFormat="1" ht="31.15" customHeight="1" x14ac:dyDescent="0.25">
      <c r="A20" s="20">
        <v>1</v>
      </c>
      <c r="B20" s="14" t="s">
        <v>32</v>
      </c>
      <c r="C20" s="15" t="s">
        <v>31</v>
      </c>
      <c r="D20" s="16">
        <v>52</v>
      </c>
      <c r="E20" s="22">
        <v>7008</v>
      </c>
      <c r="F20" s="19">
        <v>6447.36</v>
      </c>
      <c r="G20" s="19">
        <v>6166.64</v>
      </c>
      <c r="H20" s="19"/>
      <c r="I20" s="19"/>
      <c r="J20" s="19">
        <f t="shared" ref="J20:J22" si="0">AVERAGE(E20:I20)</f>
        <v>6540.666666666667</v>
      </c>
      <c r="K20" s="20">
        <f t="shared" ref="K20:K22" si="1">COUNT(E20:I20)</f>
        <v>3</v>
      </c>
      <c r="L20" s="20">
        <f t="shared" ref="L20:L22" si="2">STDEV(E20:I20)</f>
        <v>428.37047392803959</v>
      </c>
      <c r="M20" s="20">
        <f t="shared" ref="M20:M22" si="3">L20/J20*100</f>
        <v>6.5493396278876705</v>
      </c>
      <c r="N20" s="20" t="str">
        <f t="shared" ref="N20:N22" si="4">IF(M20&lt;33,"ОДНОРОДНЫЕ","НЕОДНОРОДНЫЕ")</f>
        <v>ОДНОРОДНЫЕ</v>
      </c>
      <c r="O20" s="19">
        <f t="shared" ref="O20:O22" si="5">D20*J20</f>
        <v>340114.66666666669</v>
      </c>
    </row>
    <row r="21" spans="1:15" s="5" customFormat="1" ht="31.15" customHeight="1" x14ac:dyDescent="0.25">
      <c r="A21" s="20">
        <v>2</v>
      </c>
      <c r="B21" s="17" t="s">
        <v>33</v>
      </c>
      <c r="C21" s="15" t="s">
        <v>31</v>
      </c>
      <c r="D21" s="16">
        <v>35</v>
      </c>
      <c r="E21" s="22">
        <v>2311.6999999999998</v>
      </c>
      <c r="F21" s="19">
        <v>2167.7399999999998</v>
      </c>
      <c r="G21" s="19">
        <v>2089.94</v>
      </c>
      <c r="H21" s="19"/>
      <c r="I21" s="19"/>
      <c r="J21" s="19">
        <f t="shared" ref="J21" si="6">AVERAGE(E21:I21)</f>
        <v>2189.7933333333331</v>
      </c>
      <c r="K21" s="20">
        <f t="shared" ref="K21" si="7">COUNT(E21:I21)</f>
        <v>3</v>
      </c>
      <c r="L21" s="20">
        <f t="shared" ref="L21" si="8">STDEV(E21:I21)</f>
        <v>112.51282830563505</v>
      </c>
      <c r="M21" s="20">
        <f t="shared" ref="M21" si="9">L21/J21*100</f>
        <v>5.1380569386594352</v>
      </c>
      <c r="N21" s="20" t="str">
        <f t="shared" ref="N21" si="10">IF(M21&lt;33,"ОДНОРОДНЫЕ","НЕОДНОРОДНЫЕ")</f>
        <v>ОДНОРОДНЫЕ</v>
      </c>
      <c r="O21" s="19">
        <f t="shared" ref="O21" si="11">D21*J21</f>
        <v>76642.766666666663</v>
      </c>
    </row>
    <row r="22" spans="1:15" s="5" customFormat="1" ht="31.15" customHeight="1" x14ac:dyDescent="0.25">
      <c r="A22" s="20">
        <v>3</v>
      </c>
      <c r="B22" s="14" t="s">
        <v>34</v>
      </c>
      <c r="C22" s="15" t="s">
        <v>31</v>
      </c>
      <c r="D22" s="16">
        <v>51</v>
      </c>
      <c r="E22" s="22">
        <v>6565</v>
      </c>
      <c r="F22" s="19">
        <v>6039.8</v>
      </c>
      <c r="G22" s="19">
        <v>5776.81</v>
      </c>
      <c r="H22" s="19"/>
      <c r="I22" s="19"/>
      <c r="J22" s="19">
        <f t="shared" si="0"/>
        <v>6127.2033333333338</v>
      </c>
      <c r="K22" s="20">
        <f t="shared" si="1"/>
        <v>3</v>
      </c>
      <c r="L22" s="20">
        <f t="shared" si="2"/>
        <v>401.29836285902439</v>
      </c>
      <c r="M22" s="20">
        <f t="shared" si="3"/>
        <v>6.5494539845915192</v>
      </c>
      <c r="N22" s="20" t="str">
        <f t="shared" si="4"/>
        <v>ОДНОРОДНЫЕ</v>
      </c>
      <c r="O22" s="19">
        <f t="shared" si="5"/>
        <v>312487.37000000005</v>
      </c>
    </row>
    <row r="23" spans="1:15" s="5" customFormat="1" ht="31.15" customHeight="1" x14ac:dyDescent="0.25">
      <c r="A23" s="20">
        <v>4</v>
      </c>
      <c r="B23" s="14" t="s">
        <v>35</v>
      </c>
      <c r="C23" s="15" t="s">
        <v>31</v>
      </c>
      <c r="D23" s="16">
        <v>33</v>
      </c>
      <c r="E23" s="22">
        <v>7234</v>
      </c>
      <c r="F23" s="19">
        <v>6655.28</v>
      </c>
      <c r="G23" s="19">
        <v>6365.47</v>
      </c>
      <c r="H23" s="19"/>
      <c r="I23" s="19"/>
      <c r="J23" s="19">
        <f>AVERAGE(E23:I23)</f>
        <v>6751.583333333333</v>
      </c>
      <c r="K23" s="20">
        <f>COUNT(E23:I23)</f>
        <v>3</v>
      </c>
      <c r="L23" s="20">
        <f>STDEV(E23:I23)</f>
        <v>442.20112984176473</v>
      </c>
      <c r="M23" s="20">
        <f>L23/J23*100</f>
        <v>6.5495915255695287</v>
      </c>
      <c r="N23" s="20" t="str">
        <f>IF(M23&lt;33,"ОДНОРОДНЫЕ","НЕОДНОРОДНЫЕ")</f>
        <v>ОДНОРОДНЫЕ</v>
      </c>
      <c r="O23" s="19">
        <f>D23*J23</f>
        <v>222802.25</v>
      </c>
    </row>
    <row r="24" spans="1:15" s="5" customFormat="1" ht="31.15" customHeight="1" x14ac:dyDescent="0.25">
      <c r="A24" s="20">
        <v>5</v>
      </c>
      <c r="B24" s="14" t="s">
        <v>36</v>
      </c>
      <c r="C24" s="15" t="s">
        <v>31</v>
      </c>
      <c r="D24" s="16">
        <v>40</v>
      </c>
      <c r="E24" s="22">
        <v>13964</v>
      </c>
      <c r="F24" s="19">
        <v>12846.88</v>
      </c>
      <c r="G24" s="19">
        <v>12287.52</v>
      </c>
      <c r="H24" s="19"/>
      <c r="I24" s="19"/>
      <c r="J24" s="19">
        <f>AVERAGE(E24:I24)</f>
        <v>13032.799999999997</v>
      </c>
      <c r="K24" s="20">
        <f>COUNT(E24:I24)</f>
        <v>3</v>
      </c>
      <c r="L24" s="20">
        <f>STDEV(E24:I24)</f>
        <v>853.56369557286109</v>
      </c>
      <c r="M24" s="20">
        <f>L24/J24*100</f>
        <v>6.5493500673137115</v>
      </c>
      <c r="N24" s="20" t="str">
        <f>IF(M24&lt;33,"ОДНОРОДНЫЕ","НЕОДНОРОДНЫЕ")</f>
        <v>ОДНОРОДНЫЕ</v>
      </c>
      <c r="O24" s="19">
        <f>D24*J24</f>
        <v>521311.99999999988</v>
      </c>
    </row>
    <row r="25" spans="1:15" s="5" customFormat="1" ht="31.15" customHeight="1" x14ac:dyDescent="0.25">
      <c r="A25" s="20">
        <v>6</v>
      </c>
      <c r="B25" s="14" t="s">
        <v>39</v>
      </c>
      <c r="C25" s="15" t="s">
        <v>31</v>
      </c>
      <c r="D25" s="16">
        <v>13</v>
      </c>
      <c r="E25" s="22">
        <v>36617.1</v>
      </c>
      <c r="F25" s="19">
        <v>35208.75</v>
      </c>
      <c r="G25" s="19">
        <v>33222.800000000003</v>
      </c>
      <c r="H25" s="19"/>
      <c r="I25" s="19"/>
      <c r="J25" s="19">
        <f>AVERAGE(E25:I25)</f>
        <v>35016.216666666667</v>
      </c>
      <c r="K25" s="20">
        <f>COUNT(E25:I25)</f>
        <v>3</v>
      </c>
      <c r="L25" s="20">
        <f>STDEV(E25:I25)</f>
        <v>1705.3210653226934</v>
      </c>
      <c r="M25" s="20">
        <f>L25/J25*100</f>
        <v>4.8700894261545296</v>
      </c>
      <c r="N25" s="20" t="str">
        <f>IF(M25&lt;33,"ОДНОРОДНЫЕ","НЕОДНОРОДНЫЕ")</f>
        <v>ОДНОРОДНЫЕ</v>
      </c>
      <c r="O25" s="19">
        <f>D25*J25</f>
        <v>455210.81666666665</v>
      </c>
    </row>
    <row r="26" spans="1:15" s="5" customFormat="1" ht="31.15" hidden="1" customHeight="1" x14ac:dyDescent="0.25">
      <c r="A26" s="20"/>
      <c r="B26" s="23"/>
      <c r="C26" s="24"/>
      <c r="D26" s="25"/>
      <c r="E26" s="19"/>
      <c r="F26" s="19"/>
      <c r="G26" s="19"/>
      <c r="H26" s="19"/>
      <c r="I26" s="19"/>
      <c r="J26" s="28" t="e">
        <f t="shared" ref="J26:J33" si="12">AVERAGE(E26:I26)</f>
        <v>#DIV/0!</v>
      </c>
      <c r="K26" s="27">
        <f t="shared" ref="K26:K33" si="13">COUNT(E26:I26)</f>
        <v>0</v>
      </c>
      <c r="L26" s="27" t="e">
        <f t="shared" ref="L26:L33" si="14">STDEV(E26:I26)</f>
        <v>#DIV/0!</v>
      </c>
      <c r="M26" s="27" t="e">
        <f t="shared" ref="M26:M33" si="15">L26/J26*100</f>
        <v>#DIV/0!</v>
      </c>
      <c r="N26" s="27" t="e">
        <f t="shared" ref="N26:N33" si="16">IF(M26&lt;33,"ОДНОРОДНЫЕ","НЕОДНОРОДНЫЕ")</f>
        <v>#DIV/0!</v>
      </c>
      <c r="O26" s="28" t="e">
        <f t="shared" ref="O26:O33" si="17">D26*J26</f>
        <v>#DIV/0!</v>
      </c>
    </row>
    <row r="27" spans="1:15" s="5" customFormat="1" ht="31.15" hidden="1" customHeight="1" x14ac:dyDescent="0.25">
      <c r="A27" s="20"/>
      <c r="B27" s="23"/>
      <c r="C27" s="20"/>
      <c r="D27" s="26"/>
      <c r="E27" s="19"/>
      <c r="F27" s="19"/>
      <c r="G27" s="19"/>
      <c r="H27" s="19"/>
      <c r="I27" s="19"/>
      <c r="J27" s="28" t="e">
        <f t="shared" si="12"/>
        <v>#DIV/0!</v>
      </c>
      <c r="K27" s="27">
        <f t="shared" si="13"/>
        <v>0</v>
      </c>
      <c r="L27" s="27" t="e">
        <f t="shared" si="14"/>
        <v>#DIV/0!</v>
      </c>
      <c r="M27" s="27" t="e">
        <f t="shared" si="15"/>
        <v>#DIV/0!</v>
      </c>
      <c r="N27" s="27" t="e">
        <f t="shared" si="16"/>
        <v>#DIV/0!</v>
      </c>
      <c r="O27" s="28" t="e">
        <f t="shared" si="17"/>
        <v>#DIV/0!</v>
      </c>
    </row>
    <row r="28" spans="1:15" s="5" customFormat="1" ht="31.15" hidden="1" customHeight="1" x14ac:dyDescent="0.25">
      <c r="A28" s="20"/>
      <c r="B28" s="23"/>
      <c r="C28" s="20"/>
      <c r="D28" s="26"/>
      <c r="E28" s="19"/>
      <c r="F28" s="19"/>
      <c r="G28" s="19"/>
      <c r="H28" s="19"/>
      <c r="I28" s="19"/>
      <c r="J28" s="28" t="e">
        <f t="shared" si="12"/>
        <v>#DIV/0!</v>
      </c>
      <c r="K28" s="27">
        <f t="shared" si="13"/>
        <v>0</v>
      </c>
      <c r="L28" s="27" t="e">
        <f t="shared" si="14"/>
        <v>#DIV/0!</v>
      </c>
      <c r="M28" s="27" t="e">
        <f t="shared" si="15"/>
        <v>#DIV/0!</v>
      </c>
      <c r="N28" s="27" t="e">
        <f t="shared" si="16"/>
        <v>#DIV/0!</v>
      </c>
      <c r="O28" s="28" t="e">
        <f t="shared" si="17"/>
        <v>#DIV/0!</v>
      </c>
    </row>
    <row r="29" spans="1:15" s="5" customFormat="1" ht="31.15" hidden="1" customHeight="1" x14ac:dyDescent="0.25">
      <c r="A29" s="20"/>
      <c r="B29" s="23"/>
      <c r="C29" s="20"/>
      <c r="D29" s="26"/>
      <c r="E29" s="19"/>
      <c r="F29" s="19"/>
      <c r="G29" s="19"/>
      <c r="H29" s="19"/>
      <c r="I29" s="19"/>
      <c r="J29" s="28" t="e">
        <f t="shared" si="12"/>
        <v>#DIV/0!</v>
      </c>
      <c r="K29" s="27">
        <f t="shared" si="13"/>
        <v>0</v>
      </c>
      <c r="L29" s="27" t="e">
        <f t="shared" si="14"/>
        <v>#DIV/0!</v>
      </c>
      <c r="M29" s="27" t="e">
        <f t="shared" si="15"/>
        <v>#DIV/0!</v>
      </c>
      <c r="N29" s="27" t="e">
        <f t="shared" si="16"/>
        <v>#DIV/0!</v>
      </c>
      <c r="O29" s="28" t="e">
        <f t="shared" si="17"/>
        <v>#DIV/0!</v>
      </c>
    </row>
    <row r="30" spans="1:15" s="5" customFormat="1" ht="31.15" hidden="1" customHeight="1" x14ac:dyDescent="0.25">
      <c r="A30" s="20"/>
      <c r="B30" s="23"/>
      <c r="C30" s="20"/>
      <c r="D30" s="26"/>
      <c r="E30" s="19"/>
      <c r="F30" s="19"/>
      <c r="G30" s="19"/>
      <c r="H30" s="19"/>
      <c r="I30" s="19"/>
      <c r="J30" s="28" t="e">
        <f t="shared" si="12"/>
        <v>#DIV/0!</v>
      </c>
      <c r="K30" s="27">
        <f t="shared" si="13"/>
        <v>0</v>
      </c>
      <c r="L30" s="27" t="e">
        <f t="shared" si="14"/>
        <v>#DIV/0!</v>
      </c>
      <c r="M30" s="27" t="e">
        <f t="shared" si="15"/>
        <v>#DIV/0!</v>
      </c>
      <c r="N30" s="27" t="e">
        <f t="shared" si="16"/>
        <v>#DIV/0!</v>
      </c>
      <c r="O30" s="28" t="e">
        <f t="shared" si="17"/>
        <v>#DIV/0!</v>
      </c>
    </row>
    <row r="31" spans="1:15" s="5" customFormat="1" ht="29.45" hidden="1" customHeight="1" x14ac:dyDescent="0.25">
      <c r="A31" s="20"/>
      <c r="B31" s="23"/>
      <c r="C31" s="20"/>
      <c r="D31" s="26"/>
      <c r="E31" s="19"/>
      <c r="F31" s="19"/>
      <c r="G31" s="19"/>
      <c r="H31" s="19"/>
      <c r="I31" s="19"/>
      <c r="J31" s="28" t="e">
        <f t="shared" si="12"/>
        <v>#DIV/0!</v>
      </c>
      <c r="K31" s="27">
        <f t="shared" si="13"/>
        <v>0</v>
      </c>
      <c r="L31" s="27" t="e">
        <f t="shared" si="14"/>
        <v>#DIV/0!</v>
      </c>
      <c r="M31" s="27" t="e">
        <f t="shared" si="15"/>
        <v>#DIV/0!</v>
      </c>
      <c r="N31" s="27" t="e">
        <f t="shared" si="16"/>
        <v>#DIV/0!</v>
      </c>
      <c r="O31" s="28" t="e">
        <f t="shared" si="17"/>
        <v>#DIV/0!</v>
      </c>
    </row>
    <row r="32" spans="1:15" s="5" customFormat="1" ht="29.45" customHeight="1" x14ac:dyDescent="0.25">
      <c r="A32" s="27"/>
      <c r="B32" s="14" t="s">
        <v>37</v>
      </c>
      <c r="C32" s="15" t="s">
        <v>31</v>
      </c>
      <c r="D32" s="26">
        <v>31</v>
      </c>
      <c r="E32" s="28">
        <v>11908</v>
      </c>
      <c r="F32" s="28">
        <v>10955.36</v>
      </c>
      <c r="G32" s="28">
        <v>10478.39</v>
      </c>
      <c r="H32" s="28"/>
      <c r="I32" s="28"/>
      <c r="J32" s="28">
        <f t="shared" si="12"/>
        <v>11113.916666666666</v>
      </c>
      <c r="K32" s="27">
        <f t="shared" si="13"/>
        <v>3</v>
      </c>
      <c r="L32" s="27">
        <f t="shared" si="14"/>
        <v>727.87454305899007</v>
      </c>
      <c r="M32" s="27">
        <f t="shared" si="15"/>
        <v>6.549217210185339</v>
      </c>
      <c r="N32" s="27" t="str">
        <f t="shared" si="16"/>
        <v>ОДНОРОДНЫЕ</v>
      </c>
      <c r="O32" s="28">
        <f t="shared" si="17"/>
        <v>344531.41666666663</v>
      </c>
    </row>
    <row r="33" spans="1:15" s="5" customFormat="1" ht="29.45" customHeight="1" x14ac:dyDescent="0.25">
      <c r="A33" s="27"/>
      <c r="B33" s="14" t="s">
        <v>38</v>
      </c>
      <c r="C33" s="15" t="s">
        <v>31</v>
      </c>
      <c r="D33" s="26">
        <v>9</v>
      </c>
      <c r="E33" s="28">
        <v>16920.05</v>
      </c>
      <c r="F33" s="28">
        <v>15634.78</v>
      </c>
      <c r="G33" s="28">
        <v>15036.11</v>
      </c>
      <c r="H33" s="28"/>
      <c r="I33" s="28"/>
      <c r="J33" s="28">
        <f t="shared" si="12"/>
        <v>15863.646666666667</v>
      </c>
      <c r="K33" s="27">
        <f t="shared" si="13"/>
        <v>3</v>
      </c>
      <c r="L33" s="27">
        <f t="shared" si="14"/>
        <v>962.59671941749923</v>
      </c>
      <c r="M33" s="27">
        <f t="shared" si="15"/>
        <v>6.0679409951820613</v>
      </c>
      <c r="N33" s="27" t="str">
        <f t="shared" si="16"/>
        <v>ОДНОРОДНЫЕ</v>
      </c>
      <c r="O33" s="28">
        <f t="shared" si="17"/>
        <v>142772.82</v>
      </c>
    </row>
    <row r="34" spans="1:15" s="5" customFormat="1" ht="15" customHeight="1" x14ac:dyDescent="0.25">
      <c r="A34" s="20">
        <v>13</v>
      </c>
      <c r="B34" s="23" t="s">
        <v>25</v>
      </c>
      <c r="C34" s="20"/>
      <c r="D34" s="26"/>
      <c r="E34" s="19">
        <v>2574873.0299999998</v>
      </c>
      <c r="F34" s="19">
        <v>2390705.79</v>
      </c>
      <c r="G34" s="19">
        <v>2282043.2999999998</v>
      </c>
      <c r="H34" s="19"/>
      <c r="I34" s="19"/>
      <c r="J34" s="19">
        <f t="shared" ref="J34" si="18">AVERAGE(E34:I34)</f>
        <v>2415874.04</v>
      </c>
      <c r="K34" s="20">
        <f t="shared" ref="K34" si="19">COUNT(E34:I34)</f>
        <v>3</v>
      </c>
      <c r="L34" s="20">
        <f t="shared" ref="L34" si="20">STDEV(E34:I34)</f>
        <v>148028.35302405784</v>
      </c>
      <c r="M34" s="20">
        <f t="shared" ref="M34" si="21">L34/J34*100</f>
        <v>6.1273208194272346</v>
      </c>
      <c r="N34" s="20" t="str">
        <f t="shared" ref="N34" si="22">IF(M34&lt;33,"ОДНОРОДНЫЕ","НЕОДНОРОДНЫЕ")</f>
        <v>ОДНОРОДНЫЕ</v>
      </c>
      <c r="O34" s="19"/>
    </row>
    <row r="35" spans="1:15" s="6" customFormat="1" ht="15" customHeight="1" x14ac:dyDescent="0.25">
      <c r="A35" s="12"/>
      <c r="B35" s="12"/>
      <c r="C35" s="12"/>
      <c r="D35" s="12"/>
      <c r="E35" s="4"/>
      <c r="F35" s="4"/>
      <c r="G35" s="4"/>
      <c r="H35" s="4"/>
      <c r="I35" s="4"/>
      <c r="J35" s="4"/>
      <c r="K35" s="12"/>
      <c r="L35" s="12"/>
      <c r="M35" s="12"/>
      <c r="N35" s="12"/>
      <c r="O35" s="4"/>
    </row>
    <row r="36" spans="1:15" s="10" customFormat="1" ht="33.6" customHeight="1" x14ac:dyDescent="0.25">
      <c r="A36" s="30" t="s">
        <v>26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s="10" customFormat="1" ht="35.450000000000003" customHeight="1" x14ac:dyDescent="0.25">
      <c r="A37" s="30" t="s">
        <v>24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s="10" customFormat="1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5" s="10" customFormat="1" ht="30" customHeight="1" x14ac:dyDescent="0.25">
      <c r="A39" s="38" t="s">
        <v>45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</sheetData>
  <mergeCells count="17">
    <mergeCell ref="A39:O39"/>
    <mergeCell ref="L12:M12"/>
    <mergeCell ref="B14:N14"/>
    <mergeCell ref="A36:O36"/>
    <mergeCell ref="A37:O37"/>
    <mergeCell ref="A38:O3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 N22:N34">
    <cfRule type="containsText" dxfId="17" priority="22" operator="containsText" text="НЕ">
      <formula>NOT(ISERROR(SEARCH("НЕ",N20)))</formula>
    </cfRule>
    <cfRule type="containsText" dxfId="16" priority="23" operator="containsText" text="ОДНОРОДНЫЕ">
      <formula>NOT(ISERROR(SEARCH("ОДНОРОДНЫЕ",N20)))</formula>
    </cfRule>
    <cfRule type="containsText" dxfId="15" priority="24" operator="containsText" text="НЕОДНОРОДНЫЕ">
      <formula>NOT(ISERROR(SEARCH("НЕОДНОРОДНЫЕ",N20)))</formula>
    </cfRule>
  </conditionalFormatting>
  <conditionalFormatting sqref="N20 N22:N34">
    <cfRule type="containsText" dxfId="14" priority="19" operator="containsText" text="НЕОДНОРОДНЫЕ">
      <formula>NOT(ISERROR(SEARCH("НЕОДНОРОДНЫЕ",N20)))</formula>
    </cfRule>
    <cfRule type="containsText" dxfId="13" priority="20" operator="containsText" text="ОДНОРОДНЫЕ">
      <formula>NOT(ISERROR(SEARCH("ОДНОРОДНЫЕ",N20)))</formula>
    </cfRule>
    <cfRule type="containsText" dxfId="12" priority="21" operator="containsText" text="НЕОДНОРОДНЫЕ">
      <formula>NOT(ISERROR(SEARCH("НЕОДНОРОДНЫЕ",N20)))</formula>
    </cfRule>
  </conditionalFormatting>
  <conditionalFormatting sqref="N21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conditionalFormatting sqref="N29:N30">
    <cfRule type="containsText" dxfId="5" priority="4" operator="containsText" text="НЕ">
      <formula>NOT(ISERROR(SEARCH("НЕ",N29)))</formula>
    </cfRule>
    <cfRule type="containsText" dxfId="4" priority="5" operator="containsText" text="ОДНОРОДНЫЕ">
      <formula>NOT(ISERROR(SEARCH("ОДНОРОДНЫЕ",N29)))</formula>
    </cfRule>
    <cfRule type="containsText" dxfId="3" priority="6" operator="containsText" text="НЕОДНОРОДНЫЕ">
      <formula>NOT(ISERROR(SEARCH("НЕОДНОРОДНЫЕ",N29)))</formula>
    </cfRule>
  </conditionalFormatting>
  <conditionalFormatting sqref="N29:N30">
    <cfRule type="containsText" dxfId="2" priority="1" operator="containsText" text="НЕОДНОРОДНЫЕ">
      <formula>NOT(ISERROR(SEARCH("НЕОДНОРОДНЫЕ",N29)))</formula>
    </cfRule>
    <cfRule type="containsText" dxfId="1" priority="2" operator="containsText" text="ОДНОРОДНЫЕ">
      <formula>NOT(ISERROR(SEARCH("ОДНОРОДНЫЕ",N29)))</formula>
    </cfRule>
    <cfRule type="containsText" dxfId="0" priority="3" operator="containsText" text="НЕОДНОРОДНЫЕ">
      <formula>NOT(ISERROR(SEARCH("НЕОДНОРОДНЫЕ",N29)))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2022-11-23T06:57:53Z</dcterms:modified>
</cp:coreProperties>
</file>