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8" i="1"/>
  <c r="O22"/>
  <c r="O23"/>
  <c r="O24"/>
  <c r="O25"/>
  <c r="O26"/>
  <c r="O27"/>
  <c r="O28"/>
  <c r="O29"/>
  <c r="O30"/>
  <c r="O31"/>
  <c r="O32"/>
  <c r="O33"/>
  <c r="O34"/>
  <c r="N22"/>
  <c r="N23"/>
  <c r="N24"/>
  <c r="N25"/>
  <c r="N26"/>
  <c r="N27"/>
  <c r="N28"/>
  <c r="N29"/>
  <c r="N30"/>
  <c r="N31"/>
  <c r="N32"/>
  <c r="N33"/>
  <c r="N34"/>
  <c r="M22"/>
  <c r="M23"/>
  <c r="M24"/>
  <c r="M25"/>
  <c r="M26"/>
  <c r="M27"/>
  <c r="M28"/>
  <c r="M29"/>
  <c r="M30"/>
  <c r="M31"/>
  <c r="M32"/>
  <c r="M33"/>
  <c r="M34"/>
  <c r="L22"/>
  <c r="L23"/>
  <c r="L24"/>
  <c r="L25"/>
  <c r="L26"/>
  <c r="L27"/>
  <c r="L28"/>
  <c r="L29"/>
  <c r="L30"/>
  <c r="L31"/>
  <c r="L32"/>
  <c r="L33"/>
  <c r="L34"/>
  <c r="K22"/>
  <c r="K23"/>
  <c r="K24"/>
  <c r="K25"/>
  <c r="K26"/>
  <c r="K27"/>
  <c r="K28"/>
  <c r="K29"/>
  <c r="K30"/>
  <c r="K31"/>
  <c r="K32"/>
  <c r="K33"/>
  <c r="K34"/>
  <c r="J22"/>
  <c r="J23"/>
  <c r="J24"/>
  <c r="J25"/>
  <c r="J26"/>
  <c r="J27"/>
  <c r="J28"/>
  <c r="J29"/>
  <c r="J30"/>
  <c r="J31"/>
  <c r="J32"/>
  <c r="J33"/>
  <c r="J34"/>
  <c r="L37" l="1"/>
  <c r="K37"/>
  <c r="L36"/>
  <c r="K36"/>
  <c r="L21"/>
  <c r="K21"/>
  <c r="J37"/>
  <c r="J36"/>
  <c r="O36" s="1"/>
  <c r="J21"/>
  <c r="L38"/>
  <c r="J38"/>
  <c r="O38" s="1"/>
  <c r="K38"/>
  <c r="M38" l="1"/>
  <c r="L35"/>
  <c r="J35"/>
  <c r="K35"/>
  <c r="M37"/>
  <c r="N37" s="1"/>
  <c r="M21"/>
  <c r="N21" s="1"/>
  <c r="M36"/>
  <c r="N36" s="1"/>
  <c r="O37"/>
  <c r="O21"/>
  <c r="N38"/>
  <c r="M35" l="1"/>
  <c r="N35" s="1"/>
</calcChain>
</file>

<file path=xl/sharedStrings.xml><?xml version="1.0" encoding="utf-8"?>
<sst xmlns="http://schemas.openxmlformats.org/spreadsheetml/2006/main" count="69" uniqueCount="52">
  <si>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</si>
  <si>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</si>
  <si>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</si>
  <si>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</si>
  <si>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</si>
  <si>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</si>
  <si>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</si>
  <si>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</si>
  <si>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</si>
  <si>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</si>
  <si>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</si>
  <si>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</si>
  <si>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</si>
  <si>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</si>
  <si>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</si>
  <si>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</si>
  <si>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</si>
  <si>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</si>
  <si>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</si>
  <si>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</si>
  <si>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</si>
  <si>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</si>
  <si>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</si>
  <si>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</si>
  <si>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</si>
  <si>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</si>
  <si>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</si>
  <si>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</si>
  <si>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</si>
  <si>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</si>
  <si>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</si>
  <si>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</si>
  <si>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и сборку мебели медицинской (столы лабораторные) путем запроса котировок</t>
  </si>
  <si>
    <t>КП вх.5804-11/22 от 01.11.2022</t>
  </si>
  <si>
    <t>КП вх.5803-11/22 от 01.11.2022</t>
  </si>
  <si>
    <t>КП вх.5802-11/22 от 01.11.2022</t>
  </si>
  <si>
    <t>Исходя из имеющегося у Заказчика объёма финансового обеспечения для осуществления закупки НМЦД устанавливается в размере 4816024,00 (четыре миллиона восемьсот шестнадцать тысяч двадцатьчетыре) рубля 00 копеек.</t>
  </si>
  <si>
    <t>Стол усиленный С-507</t>
  </si>
  <si>
    <t>Стол усиленный С-513</t>
  </si>
  <si>
    <t xml:space="preserve">Стол усиленный С-501 </t>
  </si>
  <si>
    <t>Стол лабораторный С-412</t>
  </si>
  <si>
    <t>Стол лабораторный С-400</t>
  </si>
  <si>
    <t>Стол лабораторный С-402</t>
  </si>
  <si>
    <t>Стол лабораторный</t>
  </si>
  <si>
    <t xml:space="preserve">Стол </t>
  </si>
  <si>
    <t>Надстройка Н-110</t>
  </si>
  <si>
    <t xml:space="preserve">Надстройка Н-106 </t>
  </si>
  <si>
    <t xml:space="preserve">Тумба лабораторная ТЛ-105 </t>
  </si>
  <si>
    <t xml:space="preserve">Тумба лабораторная ТЛ-100 </t>
  </si>
  <si>
    <t xml:space="preserve"> Стол манипуляционный МД SM N</t>
  </si>
  <si>
    <t xml:space="preserve">Стол усиленный С-534 </t>
  </si>
  <si>
    <t>№ 230-22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</si>
</sst>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/>
    </xf>
    <xf numFmtId="0" fontId="7" fillId="0" borderId="1" xfId="0" applyFont="1" applyBorder="1"/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zoomScale="85" zoomScaleNormal="85" zoomScalePageLayoutView="70" workbookViewId="0">
      <selection activeCell="O8" sqref="O8"/>
    </sheetView>
  </sheetViews>
  <sheetFormatPr defaultRowHeight="15"/>
  <cols>
    <col min="1" max="1" width="9.140625" style="2"/>
    <col min="2" max="2" width="33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5.42578125" style="3" customWidth="1"/>
    <col min="16" max="16384" width="9.140625" style="1"/>
  </cols>
  <sheetData>
    <row r="1" spans="1:1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27</v>
      </c>
    </row>
    <row r="2" spans="1:15" ht="14.45" customHeight="1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32</v>
      </c>
    </row>
    <row r="5" spans="1:15" ht="14.45" customHeight="1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29</v>
      </c>
    </row>
    <row r="6" spans="1:1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30</v>
      </c>
    </row>
    <row r="7" spans="1:15" ht="14.45" customHeight="1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51</v>
      </c>
    </row>
    <row r="8" spans="1:1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2" t="s">
        <v>20</v>
      </c>
      <c r="M13" s="32"/>
      <c r="N13" s="12"/>
      <c r="O13" s="4" t="s">
        <v>18</v>
      </c>
    </row>
    <row r="14" spans="1:15" ht="18.7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>
      <c r="A15" s="12"/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</row>
    <row r="16" spans="1:15" hidden="1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5" s="6" customFormat="1" ht="54.6" customHeight="1">
      <c r="A18" s="31" t="s">
        <v>14</v>
      </c>
      <c r="B18" s="31"/>
      <c r="C18" s="35">
        <f>SUMIF(O21:O34,"&gt;0")</f>
        <v>4909766.666666667</v>
      </c>
      <c r="D18" s="31"/>
      <c r="E18" s="14" t="s">
        <v>33</v>
      </c>
      <c r="F18" s="14" t="s">
        <v>34</v>
      </c>
      <c r="G18" s="14" t="s">
        <v>35</v>
      </c>
      <c r="H18" s="14"/>
      <c r="I18" s="21"/>
      <c r="J18" s="21"/>
      <c r="K18" s="20"/>
      <c r="L18" s="20"/>
      <c r="M18" s="20"/>
      <c r="N18" s="20"/>
      <c r="O18" s="21"/>
    </row>
    <row r="19" spans="1:15" s="6" customFormat="1" ht="30" customHeight="1">
      <c r="A19" s="31" t="s">
        <v>0</v>
      </c>
      <c r="B19" s="31" t="s">
        <v>1</v>
      </c>
      <c r="C19" s="31" t="s">
        <v>2</v>
      </c>
      <c r="D19" s="31"/>
      <c r="E19" s="21" t="s">
        <v>5</v>
      </c>
      <c r="F19" s="21" t="s">
        <v>7</v>
      </c>
      <c r="G19" s="21" t="s">
        <v>8</v>
      </c>
      <c r="H19" s="21" t="s">
        <v>22</v>
      </c>
      <c r="I19" s="21" t="s">
        <v>23</v>
      </c>
      <c r="J19" s="35" t="s">
        <v>15</v>
      </c>
      <c r="K19" s="31" t="s">
        <v>11</v>
      </c>
      <c r="L19" s="31" t="s">
        <v>12</v>
      </c>
      <c r="M19" s="31" t="s">
        <v>13</v>
      </c>
      <c r="N19" s="31" t="s">
        <v>9</v>
      </c>
      <c r="O19" s="35" t="s">
        <v>10</v>
      </c>
    </row>
    <row r="20" spans="1:15" s="6" customFormat="1" ht="30">
      <c r="A20" s="31"/>
      <c r="B20" s="31"/>
      <c r="C20" s="20" t="s">
        <v>3</v>
      </c>
      <c r="D20" s="20" t="s">
        <v>4</v>
      </c>
      <c r="E20" s="21" t="s">
        <v>6</v>
      </c>
      <c r="F20" s="21" t="s">
        <v>6</v>
      </c>
      <c r="G20" s="21" t="s">
        <v>6</v>
      </c>
      <c r="H20" s="21" t="s">
        <v>6</v>
      </c>
      <c r="I20" s="21" t="s">
        <v>6</v>
      </c>
      <c r="J20" s="35"/>
      <c r="K20" s="31"/>
      <c r="L20" s="31"/>
      <c r="M20" s="31"/>
      <c r="N20" s="31"/>
      <c r="O20" s="35"/>
    </row>
    <row r="21" spans="1:15" s="6" customFormat="1" ht="54" customHeight="1">
      <c r="A21" s="20">
        <v>1</v>
      </c>
      <c r="B21" s="23" t="s">
        <v>37</v>
      </c>
      <c r="C21" s="24" t="s">
        <v>31</v>
      </c>
      <c r="D21" s="25">
        <v>2</v>
      </c>
      <c r="E21" s="21">
        <v>85980</v>
      </c>
      <c r="F21" s="21">
        <v>89892</v>
      </c>
      <c r="G21" s="21">
        <v>84198</v>
      </c>
      <c r="H21" s="21"/>
      <c r="I21" s="21"/>
      <c r="J21" s="21">
        <f t="shared" ref="J21:J37" si="0">AVERAGE(E21:I21)</f>
        <v>86690</v>
      </c>
      <c r="K21" s="20">
        <f t="shared" ref="K21:K37" si="1">COUNT(E21:I21)</f>
        <v>3</v>
      </c>
      <c r="L21" s="20">
        <f t="shared" ref="L21:L37" si="2">STDEV(E21:I21)</f>
        <v>2912.6420995378062</v>
      </c>
      <c r="M21" s="20">
        <f t="shared" ref="M21:M37" si="3">L21/J21*100</f>
        <v>3.3598363127671083</v>
      </c>
      <c r="N21" s="20" t="str">
        <f t="shared" ref="N21:N37" si="4">IF(M21&lt;33,"ОДНОРОДНЫЕ","НЕОДНОРОДНЫЕ")</f>
        <v>ОДНОРОДНЫЕ</v>
      </c>
      <c r="O21" s="21">
        <f t="shared" ref="O21:O37" si="5">D21*J21</f>
        <v>173380</v>
      </c>
    </row>
    <row r="22" spans="1:15" s="6" customFormat="1" ht="54" customHeight="1">
      <c r="A22" s="20">
        <v>2</v>
      </c>
      <c r="B22" s="23" t="s">
        <v>38</v>
      </c>
      <c r="C22" s="24" t="s">
        <v>31</v>
      </c>
      <c r="D22" s="25">
        <v>6</v>
      </c>
      <c r="E22" s="21">
        <v>82932</v>
      </c>
      <c r="F22" s="21">
        <v>83808</v>
      </c>
      <c r="G22" s="21">
        <v>81210</v>
      </c>
      <c r="H22" s="21"/>
      <c r="I22" s="21"/>
      <c r="J22" s="21">
        <f t="shared" si="0"/>
        <v>82650</v>
      </c>
      <c r="K22" s="20">
        <f t="shared" si="1"/>
        <v>3</v>
      </c>
      <c r="L22" s="20">
        <f t="shared" si="2"/>
        <v>1321.75792034699</v>
      </c>
      <c r="M22" s="20">
        <f t="shared" si="3"/>
        <v>1.5992231341161405</v>
      </c>
      <c r="N22" s="20" t="str">
        <f t="shared" si="4"/>
        <v>ОДНОРОДНЫЕ</v>
      </c>
      <c r="O22" s="21">
        <f t="shared" si="5"/>
        <v>495900</v>
      </c>
    </row>
    <row r="23" spans="1:15" s="6" customFormat="1" ht="54" customHeight="1">
      <c r="A23" s="20">
        <v>3</v>
      </c>
      <c r="B23" s="26" t="s">
        <v>39</v>
      </c>
      <c r="C23" s="24" t="s">
        <v>31</v>
      </c>
      <c r="D23" s="25">
        <v>17</v>
      </c>
      <c r="E23" s="21">
        <v>41448</v>
      </c>
      <c r="F23" s="21">
        <v>41880</v>
      </c>
      <c r="G23" s="21">
        <v>40584</v>
      </c>
      <c r="H23" s="21"/>
      <c r="I23" s="21"/>
      <c r="J23" s="21">
        <f t="shared" si="0"/>
        <v>41304</v>
      </c>
      <c r="K23" s="20">
        <f t="shared" si="1"/>
        <v>3</v>
      </c>
      <c r="L23" s="20">
        <f t="shared" si="2"/>
        <v>659.89090007364098</v>
      </c>
      <c r="M23" s="20">
        <f t="shared" si="3"/>
        <v>1.5976440540229544</v>
      </c>
      <c r="N23" s="20" t="str">
        <f t="shared" si="4"/>
        <v>ОДНОРОДНЫЕ</v>
      </c>
      <c r="O23" s="21">
        <f t="shared" si="5"/>
        <v>702168</v>
      </c>
    </row>
    <row r="24" spans="1:15" s="6" customFormat="1" ht="54" customHeight="1">
      <c r="A24" s="20">
        <v>4</v>
      </c>
      <c r="B24" s="26" t="s">
        <v>50</v>
      </c>
      <c r="C24" s="24" t="s">
        <v>31</v>
      </c>
      <c r="D24" s="25">
        <v>5</v>
      </c>
      <c r="E24" s="21">
        <v>59892</v>
      </c>
      <c r="F24" s="21">
        <v>60516</v>
      </c>
      <c r="G24" s="21">
        <v>59280</v>
      </c>
      <c r="H24" s="21"/>
      <c r="I24" s="21"/>
      <c r="J24" s="21">
        <f t="shared" si="0"/>
        <v>59896</v>
      </c>
      <c r="K24" s="20">
        <f t="shared" si="1"/>
        <v>3</v>
      </c>
      <c r="L24" s="20">
        <f t="shared" si="2"/>
        <v>618.00970866160344</v>
      </c>
      <c r="M24" s="20">
        <f t="shared" si="3"/>
        <v>1.0318046424829763</v>
      </c>
      <c r="N24" s="20" t="str">
        <f t="shared" si="4"/>
        <v>ОДНОРОДНЫЕ</v>
      </c>
      <c r="O24" s="21">
        <f t="shared" si="5"/>
        <v>299480</v>
      </c>
    </row>
    <row r="25" spans="1:15" s="6" customFormat="1" ht="54" customHeight="1">
      <c r="A25" s="20">
        <v>5</v>
      </c>
      <c r="B25" s="23" t="s">
        <v>40</v>
      </c>
      <c r="C25" s="24" t="s">
        <v>31</v>
      </c>
      <c r="D25" s="25">
        <v>2</v>
      </c>
      <c r="E25" s="21">
        <v>29838</v>
      </c>
      <c r="F25" s="21">
        <v>29950</v>
      </c>
      <c r="G25" s="21">
        <v>28050</v>
      </c>
      <c r="H25" s="21"/>
      <c r="I25" s="21"/>
      <c r="J25" s="21">
        <f t="shared" si="0"/>
        <v>29279.333333333332</v>
      </c>
      <c r="K25" s="20">
        <f t="shared" si="1"/>
        <v>3</v>
      </c>
      <c r="L25" s="20">
        <f t="shared" si="2"/>
        <v>1066.1056858178995</v>
      </c>
      <c r="M25" s="20">
        <f t="shared" si="3"/>
        <v>3.6411542355856219</v>
      </c>
      <c r="N25" s="20" t="str">
        <f t="shared" si="4"/>
        <v>ОДНОРОДНЫЕ</v>
      </c>
      <c r="O25" s="21">
        <f t="shared" si="5"/>
        <v>58558.666666666664</v>
      </c>
    </row>
    <row r="26" spans="1:15" s="6" customFormat="1" ht="54" customHeight="1">
      <c r="A26" s="20">
        <v>6</v>
      </c>
      <c r="B26" s="27" t="s">
        <v>41</v>
      </c>
      <c r="C26" s="24" t="s">
        <v>31</v>
      </c>
      <c r="D26" s="25">
        <v>49</v>
      </c>
      <c r="E26" s="21">
        <v>20958</v>
      </c>
      <c r="F26" s="21">
        <v>21186</v>
      </c>
      <c r="G26" s="21">
        <v>20520</v>
      </c>
      <c r="H26" s="21"/>
      <c r="I26" s="21"/>
      <c r="J26" s="21">
        <f t="shared" si="0"/>
        <v>20888</v>
      </c>
      <c r="K26" s="20">
        <f t="shared" si="1"/>
        <v>3</v>
      </c>
      <c r="L26" s="20">
        <f t="shared" si="2"/>
        <v>338.47304176256046</v>
      </c>
      <c r="M26" s="20">
        <f t="shared" si="3"/>
        <v>1.620418621996172</v>
      </c>
      <c r="N26" s="20" t="str">
        <f t="shared" si="4"/>
        <v>ОДНОРОДНЫЕ</v>
      </c>
      <c r="O26" s="21">
        <f t="shared" si="5"/>
        <v>1023512</v>
      </c>
    </row>
    <row r="27" spans="1:15" s="6" customFormat="1" ht="54" customHeight="1">
      <c r="A27" s="20">
        <v>7</v>
      </c>
      <c r="B27" s="27" t="s">
        <v>42</v>
      </c>
      <c r="C27" s="24" t="s">
        <v>31</v>
      </c>
      <c r="D27" s="25">
        <v>35</v>
      </c>
      <c r="E27" s="21">
        <v>33540</v>
      </c>
      <c r="F27" s="21">
        <v>33894</v>
      </c>
      <c r="G27" s="21">
        <v>32844</v>
      </c>
      <c r="H27" s="21"/>
      <c r="I27" s="21"/>
      <c r="J27" s="21">
        <f t="shared" si="0"/>
        <v>33426</v>
      </c>
      <c r="K27" s="20">
        <f t="shared" si="1"/>
        <v>3</v>
      </c>
      <c r="L27" s="20">
        <f t="shared" si="2"/>
        <v>534.20220890595351</v>
      </c>
      <c r="M27" s="20">
        <f t="shared" si="3"/>
        <v>1.5981637315441677</v>
      </c>
      <c r="N27" s="20" t="str">
        <f t="shared" si="4"/>
        <v>ОДНОРОДНЫЕ</v>
      </c>
      <c r="O27" s="21">
        <f t="shared" si="5"/>
        <v>1169910</v>
      </c>
    </row>
    <row r="28" spans="1:15" s="6" customFormat="1" ht="54" customHeight="1">
      <c r="A28" s="20">
        <v>8</v>
      </c>
      <c r="B28" s="27" t="s">
        <v>43</v>
      </c>
      <c r="C28" s="24" t="s">
        <v>31</v>
      </c>
      <c r="D28" s="25">
        <v>6</v>
      </c>
      <c r="E28" s="21">
        <v>73800</v>
      </c>
      <c r="F28" s="21">
        <v>71200</v>
      </c>
      <c r="G28" s="21">
        <v>69810</v>
      </c>
      <c r="H28" s="21"/>
      <c r="I28" s="21"/>
      <c r="J28" s="21">
        <f t="shared" si="0"/>
        <v>71603.333333333328</v>
      </c>
      <c r="K28" s="20">
        <f t="shared" si="1"/>
        <v>3</v>
      </c>
      <c r="L28" s="20">
        <f t="shared" si="2"/>
        <v>2025.3477067735839</v>
      </c>
      <c r="M28" s="20">
        <f t="shared" si="3"/>
        <v>2.8285662307717296</v>
      </c>
      <c r="N28" s="20" t="str">
        <f t="shared" si="4"/>
        <v>ОДНОРОДНЫЕ</v>
      </c>
      <c r="O28" s="21">
        <f t="shared" si="5"/>
        <v>429620</v>
      </c>
    </row>
    <row r="29" spans="1:15" s="6" customFormat="1" ht="54" customHeight="1">
      <c r="A29" s="20">
        <v>9</v>
      </c>
      <c r="B29" s="27" t="s">
        <v>44</v>
      </c>
      <c r="C29" s="24" t="s">
        <v>31</v>
      </c>
      <c r="D29" s="25">
        <v>5</v>
      </c>
      <c r="E29" s="21">
        <v>10800</v>
      </c>
      <c r="F29" s="21">
        <v>11790</v>
      </c>
      <c r="G29" s="21">
        <v>9996</v>
      </c>
      <c r="H29" s="21"/>
      <c r="I29" s="21"/>
      <c r="J29" s="21">
        <f t="shared" si="0"/>
        <v>10862</v>
      </c>
      <c r="K29" s="20">
        <f t="shared" si="1"/>
        <v>3</v>
      </c>
      <c r="L29" s="20">
        <f t="shared" si="2"/>
        <v>898.60558645047388</v>
      </c>
      <c r="M29" s="20">
        <f t="shared" si="3"/>
        <v>8.272929354174865</v>
      </c>
      <c r="N29" s="20" t="str">
        <f t="shared" si="4"/>
        <v>ОДНОРОДНЫЕ</v>
      </c>
      <c r="O29" s="21">
        <f t="shared" si="5"/>
        <v>54310</v>
      </c>
    </row>
    <row r="30" spans="1:15" s="6" customFormat="1" ht="54" customHeight="1">
      <c r="A30" s="20">
        <v>10</v>
      </c>
      <c r="B30" s="27" t="s">
        <v>49</v>
      </c>
      <c r="C30" s="24" t="s">
        <v>31</v>
      </c>
      <c r="D30" s="25">
        <v>2</v>
      </c>
      <c r="E30" s="21">
        <v>5280</v>
      </c>
      <c r="F30" s="21">
        <v>5200</v>
      </c>
      <c r="G30" s="21">
        <v>5000</v>
      </c>
      <c r="H30" s="21"/>
      <c r="I30" s="21"/>
      <c r="J30" s="21">
        <f t="shared" si="0"/>
        <v>5160</v>
      </c>
      <c r="K30" s="20">
        <f t="shared" si="1"/>
        <v>3</v>
      </c>
      <c r="L30" s="20">
        <f t="shared" si="2"/>
        <v>144.22205101855957</v>
      </c>
      <c r="M30" s="20">
        <f t="shared" si="3"/>
        <v>2.7950009887317746</v>
      </c>
      <c r="N30" s="20" t="str">
        <f t="shared" si="4"/>
        <v>ОДНОРОДНЫЕ</v>
      </c>
      <c r="O30" s="21">
        <f t="shared" si="5"/>
        <v>10320</v>
      </c>
    </row>
    <row r="31" spans="1:15" s="6" customFormat="1" ht="54" customHeight="1">
      <c r="A31" s="20">
        <v>11</v>
      </c>
      <c r="B31" s="23" t="s">
        <v>45</v>
      </c>
      <c r="C31" s="24" t="s">
        <v>31</v>
      </c>
      <c r="D31" s="25">
        <v>4</v>
      </c>
      <c r="E31" s="21">
        <v>30528</v>
      </c>
      <c r="F31" s="21">
        <v>30846</v>
      </c>
      <c r="G31" s="21">
        <v>29892</v>
      </c>
      <c r="H31" s="21"/>
      <c r="I31" s="21"/>
      <c r="J31" s="21">
        <f t="shared" si="0"/>
        <v>30422</v>
      </c>
      <c r="K31" s="20">
        <f t="shared" si="1"/>
        <v>3</v>
      </c>
      <c r="L31" s="20">
        <f t="shared" si="2"/>
        <v>485.75302366531906</v>
      </c>
      <c r="M31" s="20">
        <f t="shared" si="3"/>
        <v>1.5967162700194566</v>
      </c>
      <c r="N31" s="20" t="str">
        <f t="shared" si="4"/>
        <v>ОДНОРОДНЫЕ</v>
      </c>
      <c r="O31" s="21">
        <f t="shared" si="5"/>
        <v>121688</v>
      </c>
    </row>
    <row r="32" spans="1:15" s="6" customFormat="1" ht="54" customHeight="1">
      <c r="A32" s="20">
        <v>12</v>
      </c>
      <c r="B32" s="28" t="s">
        <v>46</v>
      </c>
      <c r="C32" s="24" t="s">
        <v>31</v>
      </c>
      <c r="D32" s="25">
        <v>4</v>
      </c>
      <c r="E32" s="21">
        <v>21666</v>
      </c>
      <c r="F32" s="21">
        <v>21900</v>
      </c>
      <c r="G32" s="21">
        <v>21216</v>
      </c>
      <c r="H32" s="21"/>
      <c r="I32" s="21"/>
      <c r="J32" s="21">
        <f t="shared" si="0"/>
        <v>21594</v>
      </c>
      <c r="K32" s="20">
        <f t="shared" si="1"/>
        <v>3</v>
      </c>
      <c r="L32" s="20">
        <f t="shared" si="2"/>
        <v>347.63774248490341</v>
      </c>
      <c r="M32" s="20">
        <f t="shared" si="3"/>
        <v>1.6098811822029424</v>
      </c>
      <c r="N32" s="20" t="str">
        <f t="shared" si="4"/>
        <v>ОДНОРОДНЫЕ</v>
      </c>
      <c r="O32" s="21">
        <f t="shared" si="5"/>
        <v>86376</v>
      </c>
    </row>
    <row r="33" spans="1:17" s="6" customFormat="1" ht="54" customHeight="1">
      <c r="A33" s="20">
        <v>13</v>
      </c>
      <c r="B33" s="29" t="s">
        <v>47</v>
      </c>
      <c r="C33" s="24" t="s">
        <v>31</v>
      </c>
      <c r="D33" s="25">
        <v>12</v>
      </c>
      <c r="E33" s="21">
        <v>9960</v>
      </c>
      <c r="F33" s="21">
        <v>10068</v>
      </c>
      <c r="G33" s="21">
        <v>9756</v>
      </c>
      <c r="H33" s="21"/>
      <c r="I33" s="21"/>
      <c r="J33" s="21">
        <f t="shared" si="0"/>
        <v>9928</v>
      </c>
      <c r="K33" s="20">
        <f t="shared" si="1"/>
        <v>3</v>
      </c>
      <c r="L33" s="20">
        <f t="shared" si="2"/>
        <v>158.44241856270688</v>
      </c>
      <c r="M33" s="20">
        <f t="shared" si="3"/>
        <v>1.5959147719853635</v>
      </c>
      <c r="N33" s="20" t="str">
        <f t="shared" si="4"/>
        <v>ОДНОРОДНЫЕ</v>
      </c>
      <c r="O33" s="21">
        <f t="shared" si="5"/>
        <v>119136</v>
      </c>
    </row>
    <row r="34" spans="1:17" s="6" customFormat="1" ht="54" customHeight="1">
      <c r="A34" s="20">
        <v>14</v>
      </c>
      <c r="B34" s="29" t="s">
        <v>48</v>
      </c>
      <c r="C34" s="24" t="s">
        <v>31</v>
      </c>
      <c r="D34" s="25">
        <v>12</v>
      </c>
      <c r="E34" s="21">
        <v>13836</v>
      </c>
      <c r="F34" s="21">
        <v>13968</v>
      </c>
      <c r="G34" s="21">
        <v>13548</v>
      </c>
      <c r="H34" s="21"/>
      <c r="I34" s="21"/>
      <c r="J34" s="21">
        <f t="shared" si="0"/>
        <v>13784</v>
      </c>
      <c r="K34" s="20">
        <f t="shared" si="1"/>
        <v>3</v>
      </c>
      <c r="L34" s="20">
        <f t="shared" si="2"/>
        <v>214.77430013854078</v>
      </c>
      <c r="M34" s="20">
        <f t="shared" si="3"/>
        <v>1.5581420497572604</v>
      </c>
      <c r="N34" s="20" t="str">
        <f t="shared" si="4"/>
        <v>ОДНОРОДНЫЕ</v>
      </c>
      <c r="O34" s="21">
        <f t="shared" si="5"/>
        <v>165408</v>
      </c>
    </row>
    <row r="35" spans="1:17" s="6" customFormat="1" ht="30">
      <c r="A35" s="20"/>
      <c r="B35" s="20" t="s">
        <v>26</v>
      </c>
      <c r="C35" s="20"/>
      <c r="D35" s="22"/>
      <c r="E35" s="21">
        <v>4935834</v>
      </c>
      <c r="F35" s="21">
        <v>4975442</v>
      </c>
      <c r="G35" s="21">
        <v>4816024</v>
      </c>
      <c r="H35" s="21"/>
      <c r="I35" s="21"/>
      <c r="J35" s="21">
        <f t="shared" si="0"/>
        <v>4909100</v>
      </c>
      <c r="K35" s="20">
        <f t="shared" si="1"/>
        <v>3</v>
      </c>
      <c r="L35" s="20">
        <f t="shared" si="2"/>
        <v>83003.3417881473</v>
      </c>
      <c r="M35" s="20">
        <f t="shared" si="3"/>
        <v>1.6908056830813651</v>
      </c>
      <c r="N35" s="20" t="str">
        <f t="shared" si="4"/>
        <v>ОДНОРОДНЫЕ</v>
      </c>
      <c r="O35" s="21"/>
    </row>
    <row r="36" spans="1:17" s="6" customFormat="1" hidden="1">
      <c r="A36" s="16">
        <v>3</v>
      </c>
      <c r="B36" s="16"/>
      <c r="C36" s="16"/>
      <c r="D36" s="17"/>
      <c r="E36" s="15"/>
      <c r="F36" s="15"/>
      <c r="G36" s="15"/>
      <c r="H36" s="15"/>
      <c r="I36" s="15"/>
      <c r="J36" s="15" t="e">
        <f t="shared" si="0"/>
        <v>#DIV/0!</v>
      </c>
      <c r="K36" s="16">
        <f t="shared" si="1"/>
        <v>0</v>
      </c>
      <c r="L36" s="16" t="e">
        <f t="shared" si="2"/>
        <v>#DIV/0!</v>
      </c>
      <c r="M36" s="16" t="e">
        <f t="shared" si="3"/>
        <v>#DIV/0!</v>
      </c>
      <c r="N36" s="16" t="e">
        <f t="shared" si="4"/>
        <v>#DIV/0!</v>
      </c>
      <c r="O36" s="15" t="e">
        <f t="shared" si="5"/>
        <v>#DIV/0!</v>
      </c>
    </row>
    <row r="37" spans="1:17" s="6" customFormat="1" hidden="1">
      <c r="A37" s="16">
        <v>4</v>
      </c>
      <c r="B37" s="18"/>
      <c r="C37" s="16"/>
      <c r="D37" s="19"/>
      <c r="E37" s="15"/>
      <c r="F37" s="15"/>
      <c r="G37" s="15"/>
      <c r="H37" s="15"/>
      <c r="I37" s="15"/>
      <c r="J37" s="15" t="e">
        <f t="shared" si="0"/>
        <v>#DIV/0!</v>
      </c>
      <c r="K37" s="16">
        <f t="shared" si="1"/>
        <v>0</v>
      </c>
      <c r="L37" s="16" t="e">
        <f t="shared" si="2"/>
        <v>#DIV/0!</v>
      </c>
      <c r="M37" s="16" t="e">
        <f t="shared" si="3"/>
        <v>#DIV/0!</v>
      </c>
      <c r="N37" s="16" t="e">
        <f t="shared" si="4"/>
        <v>#DIV/0!</v>
      </c>
      <c r="O37" s="15" t="e">
        <f t="shared" si="5"/>
        <v>#DIV/0!</v>
      </c>
    </row>
    <row r="38" spans="1:17" s="6" customFormat="1" ht="14.45" hidden="1" customHeight="1">
      <c r="A38" s="16">
        <v>5</v>
      </c>
      <c r="B38" s="18"/>
      <c r="C38" s="16"/>
      <c r="D38" s="19"/>
      <c r="E38" s="15"/>
      <c r="F38" s="15"/>
      <c r="G38" s="15"/>
      <c r="H38" s="15"/>
      <c r="I38" s="15"/>
      <c r="J38" s="15" t="e">
        <f>AVERAGE(E38:I38)</f>
        <v>#DIV/0!</v>
      </c>
      <c r="K38" s="16">
        <f>COUNT(E38:I38)</f>
        <v>0</v>
      </c>
      <c r="L38" s="16" t="e">
        <f>STDEV(E38:I38)</f>
        <v>#DIV/0!</v>
      </c>
      <c r="M38" s="16" t="e">
        <f>L38/J38*100</f>
        <v>#DIV/0!</v>
      </c>
      <c r="N38" s="16" t="e">
        <f>IF(M38&lt;33,"ОДНОРОДНЫЕ","НЕОДНОРОДНЫЕ")</f>
        <v>#DIV/0!</v>
      </c>
      <c r="O38" s="15" t="e">
        <f>D38*J38</f>
        <v>#DIV/0!</v>
      </c>
    </row>
    <row r="39" spans="1:17" s="7" customFormat="1">
      <c r="A39" s="12"/>
      <c r="B39" s="12"/>
      <c r="C39" s="12"/>
      <c r="D39" s="12"/>
      <c r="E39" s="4"/>
      <c r="F39" s="4"/>
      <c r="G39" s="4"/>
      <c r="H39" s="4"/>
      <c r="I39" s="4"/>
      <c r="J39" s="4"/>
      <c r="K39" s="12"/>
      <c r="L39" s="12"/>
      <c r="M39" s="12"/>
      <c r="N39" s="12"/>
      <c r="O39" s="4"/>
    </row>
    <row r="40" spans="1:17" s="10" customFormat="1" ht="33.6" customHeight="1">
      <c r="A40" s="33" t="s">
        <v>25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7" s="10" customFormat="1" ht="33.6" customHeight="1">
      <c r="A41" s="34" t="s">
        <v>24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7" s="10" customFormat="1" ht="1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7" s="10" customFormat="1" ht="31.9" customHeight="1">
      <c r="A43" s="30" t="s">
        <v>36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3"/>
      <c r="Q43" s="13"/>
    </row>
  </sheetData>
  <mergeCells count="17">
    <mergeCell ref="N19:N20"/>
    <mergeCell ref="A43:O43"/>
    <mergeCell ref="A19:A20"/>
    <mergeCell ref="B19:B20"/>
    <mergeCell ref="C19:D19"/>
    <mergeCell ref="L13:M13"/>
    <mergeCell ref="B15:N15"/>
    <mergeCell ref="A40:O40"/>
    <mergeCell ref="A41:O41"/>
    <mergeCell ref="A42:O42"/>
    <mergeCell ref="O19:O20"/>
    <mergeCell ref="A18:B18"/>
    <mergeCell ref="C18:D18"/>
    <mergeCell ref="J19:J20"/>
    <mergeCell ref="K19:K20"/>
    <mergeCell ref="L19:L20"/>
    <mergeCell ref="M19:M20"/>
  </mergeCells>
  <conditionalFormatting sqref="N38">
    <cfRule type="containsText" dxfId="11" priority="10" operator="containsText" text="НЕ">
      <formula>NOT(ISERROR(SEARCH("НЕ",N38)))</formula>
    </cfRule>
    <cfRule type="containsText" dxfId="10" priority="11" operator="containsText" text="ОДНОРОДНЫЕ">
      <formula>NOT(ISERROR(SEARCH("ОДНОРОДНЫЕ",N38)))</formula>
    </cfRule>
    <cfRule type="containsText" dxfId="9" priority="12" operator="containsText" text="НЕОДНОРОДНЫЕ">
      <formula>NOT(ISERROR(SEARCH("НЕОДНОРОДНЫЕ",N38)))</formula>
    </cfRule>
  </conditionalFormatting>
  <conditionalFormatting sqref="N38">
    <cfRule type="containsText" dxfId="8" priority="7" operator="containsText" text="НЕОДНОРОДНЫЕ">
      <formula>NOT(ISERROR(SEARCH("НЕОДНОРОДНЫЕ",N38)))</formula>
    </cfRule>
    <cfRule type="containsText" dxfId="7" priority="8" operator="containsText" text="ОДНОРОДНЫЕ">
      <formula>NOT(ISERROR(SEARCH("ОДНОРОДНЫЕ",N38)))</formula>
    </cfRule>
    <cfRule type="containsText" dxfId="6" priority="9" operator="containsText" text="НЕОДНОРОДНЫЕ">
      <formula>NOT(ISERROR(SEARCH("НЕОДНОРОДНЫЕ",N38)))</formula>
    </cfRule>
  </conditionalFormatting>
  <conditionalFormatting sqref="N21:N37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37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2022-11-03T04:34:56Z</dcterms:modified>
</cp:coreProperties>
</file>