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20" i="1" l="1"/>
  <c r="F20" i="1" l="1"/>
  <c r="E20" i="1"/>
  <c r="J22" i="1"/>
  <c r="K22" i="1"/>
  <c r="L22" i="1"/>
  <c r="M22" i="1" s="1"/>
  <c r="N22" i="1" s="1"/>
  <c r="O22" i="1"/>
  <c r="J23" i="1"/>
  <c r="O23" i="1" s="1"/>
  <c r="K23" i="1"/>
  <c r="L23" i="1"/>
  <c r="M23" i="1" s="1"/>
  <c r="N23" i="1" s="1"/>
  <c r="L21" i="1"/>
  <c r="K21" i="1"/>
  <c r="L19" i="1"/>
  <c r="K19" i="1"/>
  <c r="J21" i="1"/>
  <c r="O21" i="1" s="1"/>
  <c r="J19" i="1"/>
  <c r="J20" i="1" l="1"/>
  <c r="O20" i="1" s="1"/>
  <c r="K20" i="1"/>
  <c r="L20" i="1"/>
  <c r="M19" i="1"/>
  <c r="N19" i="1" s="1"/>
  <c r="M21" i="1"/>
  <c r="N21" i="1" s="1"/>
  <c r="O19" i="1"/>
  <c r="C16" i="1" l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<sst xmlns="http://schemas.openxmlformats.org/spreadsheetml/2006/main" count="43" uniqueCount="39">
  <si>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</si>
  <si>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</si>
  <si>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</si>
  <si>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</si>
  <si>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</si>
  <si>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</si>
  <si>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</si>
  <si>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</si>
  <si>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</si>
  <si>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</si>
  <si>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</si>
  <si>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</si>
  <si>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</si>
  <si>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</si>
  <si>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</si>
  <si>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</si>
  <si>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</si>
  <si>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</si>
  <si>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</si>
  <si>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</si>
  <si>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</si>
  <si>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</si>
  <si>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</si>
  <si>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</si>
  <si>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</si>
  <si>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час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</si>
  <si>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</si>
  <si>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</si>
  <si>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Оказание услуг по осуществлению мониторинга ОПС, КТС и оперативному реагированию на сигнал тревоги</t>
  </si>
  <si>
    <t>КП вх. 5673-10/22 от 26.10.2022</t>
  </si>
  <si>
    <t>КП вх. 5671-10/22 от 26.10.2022</t>
  </si>
  <si>
    <t>КП вх. 5672-10/22 от 26.10.2022</t>
  </si>
  <si>
    <t>Начальная максимальная цена договора устанавливается в размере  2 306 034,77 (два миллиона триста шесть тысяч тридцать четыре) рубля 77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</si>
  <si>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</si>
  <si>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</si>
  <si>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</si>
  <si>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</si>
  <si>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224-22</t>
  </si>
  <si>
    <t>на оказание услуг по осуществлению мониторинга ОПС, КТС и оперативному реагированию на сигнал тревоги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</si>
</sst>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O4" sqref="O4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2" t="s">
        <v>33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42" t="s">
        <v>34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42" t="s">
        <v>38</v>
      </c>
    </row>
    <row r="4" spans="1:15" x14ac:dyDescent="0.25">
      <c r="A4" s="18"/>
      <c r="B4" s="18"/>
      <c r="C4" s="18"/>
      <c r="D4" s="18"/>
      <c r="K4" s="18"/>
      <c r="L4" s="18"/>
      <c r="M4" s="18"/>
      <c r="N4" s="18"/>
      <c r="O4" s="42" t="s">
        <v>35</v>
      </c>
    </row>
    <row r="5" spans="1:15" x14ac:dyDescent="0.25">
      <c r="A5" s="18"/>
      <c r="B5" s="18"/>
      <c r="C5" s="18"/>
      <c r="D5" s="18"/>
      <c r="K5" s="18"/>
      <c r="L5" s="18"/>
      <c r="M5" s="18"/>
      <c r="N5" s="18"/>
      <c r="O5" s="42" t="s">
        <v>36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42" t="s">
        <v>37</v>
      </c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2" t="s">
        <v>20</v>
      </c>
      <c r="M11" s="32"/>
      <c r="N11" s="8"/>
      <c r="O11" s="4" t="s">
        <v>18</v>
      </c>
    </row>
    <row r="12" spans="1:15" ht="18.75" x14ac:dyDescent="0.25">
      <c r="O12" s="5"/>
    </row>
    <row r="13" spans="1:15" ht="18.75" x14ac:dyDescent="0.25">
      <c r="B13" s="33" t="s">
        <v>19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5"/>
    </row>
    <row r="16" spans="1:15" s="8" customFormat="1" ht="49.9" customHeight="1" x14ac:dyDescent="0.25">
      <c r="A16" s="36" t="s">
        <v>14</v>
      </c>
      <c r="B16" s="37"/>
      <c r="C16" s="38">
        <f>SUMIF(O19:O23,"&gt;0")</f>
        <v>2306034.7666666666</v>
      </c>
      <c r="D16" s="37"/>
      <c r="E16" s="15" t="s">
        <v>30</v>
      </c>
      <c r="F16" s="15" t="s">
        <v>31</v>
      </c>
      <c r="G16" s="15" t="s">
        <v>29</v>
      </c>
      <c r="H16" s="15"/>
      <c r="I16" s="15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31" t="s">
        <v>0</v>
      </c>
      <c r="B17" s="31" t="s">
        <v>1</v>
      </c>
      <c r="C17" s="31" t="s">
        <v>2</v>
      </c>
      <c r="D17" s="31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9" t="s">
        <v>15</v>
      </c>
      <c r="K17" s="31" t="s">
        <v>11</v>
      </c>
      <c r="L17" s="31" t="s">
        <v>12</v>
      </c>
      <c r="M17" s="31" t="s">
        <v>13</v>
      </c>
      <c r="N17" s="31" t="s">
        <v>9</v>
      </c>
      <c r="O17" s="35" t="s">
        <v>10</v>
      </c>
    </row>
    <row r="18" spans="1:15" s="8" customFormat="1" ht="30" x14ac:dyDescent="0.25">
      <c r="A18" s="31"/>
      <c r="B18" s="31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40"/>
      <c r="K18" s="31"/>
      <c r="L18" s="31"/>
      <c r="M18" s="31"/>
      <c r="N18" s="31"/>
      <c r="O18" s="35"/>
    </row>
    <row r="19" spans="1:15" s="8" customFormat="1" ht="90" x14ac:dyDescent="0.25">
      <c r="A19" s="30">
        <v>1</v>
      </c>
      <c r="B19" s="20" t="s">
        <v>28</v>
      </c>
      <c r="C19" s="20" t="s">
        <v>25</v>
      </c>
      <c r="D19" s="26">
        <v>358451</v>
      </c>
      <c r="E19" s="21">
        <v>6.3</v>
      </c>
      <c r="F19" s="21">
        <v>6</v>
      </c>
      <c r="G19" s="21">
        <v>7</v>
      </c>
      <c r="H19" s="16"/>
      <c r="I19" s="16"/>
      <c r="J19" s="16">
        <f t="shared" ref="J19:J21" si="0">AVERAGE(E19:I19)</f>
        <v>6.4333333333333336</v>
      </c>
      <c r="K19" s="17">
        <f t="shared" ref="K19:K21" si="1">COUNT(E19:I19)</f>
        <v>3</v>
      </c>
      <c r="L19" s="17">
        <f t="shared" ref="L19:L21" si="2">STDEV(E19:I19)</f>
        <v>0.51316014394468845</v>
      </c>
      <c r="M19" s="17">
        <f t="shared" ref="M19:M21" si="3">L19/J19*100</f>
        <v>7.9765825483630328</v>
      </c>
      <c r="N19" s="17" t="str">
        <f t="shared" ref="N19:N21" si="4">IF(M19&lt;33,"ОДНОРОДНЫЕ","НЕОДНОРОДНЫЕ")</f>
        <v>ОДНОРОДНЫЕ</v>
      </c>
      <c r="O19" s="16">
        <f t="shared" ref="O19:O21" si="5">D19*J19</f>
        <v>2306034.7666666666</v>
      </c>
    </row>
    <row r="20" spans="1:15" s="8" customFormat="1" ht="18" customHeight="1" x14ac:dyDescent="0.25">
      <c r="A20" s="17"/>
      <c r="B20" s="20" t="s">
        <v>27</v>
      </c>
      <c r="C20" s="20"/>
      <c r="D20" s="26"/>
      <c r="E20" s="27">
        <f>D19*E19</f>
        <v>2258241.2999999998</v>
      </c>
      <c r="F20" s="27">
        <f>D19*F19</f>
        <v>2150706</v>
      </c>
      <c r="G20" s="27">
        <f>D19*G19</f>
        <v>2509157</v>
      </c>
      <c r="H20" s="27"/>
      <c r="I20" s="27"/>
      <c r="J20" s="16">
        <f t="shared" si="0"/>
        <v>2306034.7666666666</v>
      </c>
      <c r="K20" s="17">
        <f t="shared" si="1"/>
        <v>3</v>
      </c>
      <c r="L20" s="17">
        <f t="shared" si="2"/>
        <v>183942.76675711753</v>
      </c>
      <c r="M20" s="17">
        <f t="shared" si="3"/>
        <v>7.9765825483630328</v>
      </c>
      <c r="N20" s="17" t="str">
        <f t="shared" si="4"/>
        <v>ОДНОРОДНЫЕ</v>
      </c>
      <c r="O20" s="16">
        <f t="shared" si="5"/>
        <v>0</v>
      </c>
    </row>
    <row r="21" spans="1:15" s="8" customFormat="1" hidden="1" x14ac:dyDescent="0.25">
      <c r="A21" s="17">
        <v>3</v>
      </c>
      <c r="B21" s="20"/>
      <c r="C21" s="20"/>
      <c r="D21" s="23"/>
      <c r="E21" s="19"/>
      <c r="F21" s="19"/>
      <c r="G21" s="28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idden="1" x14ac:dyDescent="0.25">
      <c r="A22" s="22">
        <v>4</v>
      </c>
      <c r="B22" s="20"/>
      <c r="C22" s="20"/>
      <c r="D22" s="23"/>
      <c r="E22" s="21"/>
      <c r="F22" s="21"/>
      <c r="G22" s="21"/>
      <c r="H22" s="21"/>
      <c r="I22" s="21"/>
      <c r="J22" s="25" t="e">
        <f t="shared" ref="J22:J23" si="6">AVERAGE(E22:I22)</f>
        <v>#DIV/0!</v>
      </c>
      <c r="K22" s="24">
        <f t="shared" ref="K22:K23" si="7">COUNT(E22:I22)</f>
        <v>0</v>
      </c>
      <c r="L22" s="24" t="e">
        <f t="shared" ref="L22:L23" si="8">STDEV(E22:I22)</f>
        <v>#DIV/0!</v>
      </c>
      <c r="M22" s="24" t="e">
        <f t="shared" ref="M22:M23" si="9">L22/J22*100</f>
        <v>#DIV/0!</v>
      </c>
      <c r="N22" s="24" t="e">
        <f t="shared" ref="N22:N23" si="10">IF(M22&lt;33,"ОДНОРОДНЫЕ","НЕОДНОРОДНЫЕ")</f>
        <v>#DIV/0!</v>
      </c>
      <c r="O22" s="25" t="e">
        <f t="shared" ref="O22:O23" si="11">D22*J22</f>
        <v>#DIV/0!</v>
      </c>
    </row>
    <row r="23" spans="1:15" s="8" customFormat="1" hidden="1" x14ac:dyDescent="0.25">
      <c r="A23" s="22">
        <v>5</v>
      </c>
      <c r="B23" s="20"/>
      <c r="C23" s="20"/>
      <c r="D23" s="23"/>
      <c r="E23" s="21"/>
      <c r="F23" s="21"/>
      <c r="G23" s="21"/>
      <c r="H23" s="21"/>
      <c r="I23" s="21"/>
      <c r="J23" s="25" t="e">
        <f t="shared" si="6"/>
        <v>#DIV/0!</v>
      </c>
      <c r="K23" s="24">
        <f t="shared" si="7"/>
        <v>0</v>
      </c>
      <c r="L23" s="24" t="e">
        <f t="shared" si="8"/>
        <v>#DIV/0!</v>
      </c>
      <c r="M23" s="24" t="e">
        <f t="shared" si="9"/>
        <v>#DIV/0!</v>
      </c>
      <c r="N23" s="24" t="e">
        <f t="shared" si="10"/>
        <v>#DIV/0!</v>
      </c>
      <c r="O23" s="25" t="e">
        <f t="shared" si="11"/>
        <v>#DIV/0!</v>
      </c>
    </row>
    <row r="24" spans="1:15" s="10" customFormat="1" x14ac:dyDescent="0.25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29" customFormat="1" ht="33.6" customHeight="1" x14ac:dyDescent="0.25">
      <c r="A25" s="34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s="29" customFormat="1" ht="33.6" customHeight="1" x14ac:dyDescent="0.25">
      <c r="A26" s="34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s="29" customFormat="1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s="29" customFormat="1" ht="31.9" customHeight="1" x14ac:dyDescent="0.25">
      <c r="A28" s="41" t="s">
        <v>32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2022-11-01T06:27:32Z</dcterms:modified>
</cp:coreProperties>
</file>