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J23" i="1"/>
  <c r="O23" i="1" s="1"/>
  <c r="M23" i="1" l="1"/>
  <c r="N23" i="1" s="1"/>
  <c r="L24" i="1"/>
  <c r="K24" i="1"/>
  <c r="J24" i="1"/>
  <c r="O24" i="1" s="1"/>
  <c r="L22" i="1"/>
  <c r="K22" i="1"/>
  <c r="L20" i="1"/>
  <c r="K20" i="1"/>
  <c r="J22" i="1"/>
  <c r="O22" i="1" s="1"/>
  <c r="J20" i="1"/>
  <c r="M24" i="1" l="1"/>
  <c r="N24" i="1" s="1"/>
  <c r="K21" i="1"/>
  <c r="L21" i="1"/>
  <c r="J21" i="1"/>
  <c r="O21" i="1" s="1"/>
  <c r="M20" i="1"/>
  <c r="N20" i="1" s="1"/>
  <c r="M22" i="1"/>
  <c r="N22" i="1" s="1"/>
  <c r="O20" i="1"/>
  <c r="C17" i="1" s="1"/>
  <c r="M21" i="1" l="1"/>
  <c r="N21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<sst xmlns="http://schemas.openxmlformats.org/spreadsheetml/2006/main" count="47" uniqueCount="41">
  <si>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</si>
  <si>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</si>
  <si>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</si>
  <si>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</si>
  <si>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</si>
  <si>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</si>
  <si>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</si>
  <si>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</si>
  <si>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</si>
  <si>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</si>
  <si>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</si>
  <si>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</si>
  <si>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</si>
  <si>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</si>
  <si>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</si>
  <si>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</si>
  <si>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</si>
  <si>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</si>
  <si>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</si>
  <si>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</si>
  <si>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</si>
  <si>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</si>
  <si>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</si>
  <si>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</si>
  <si>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</si>
  <si>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Буфер для электрофореза</t>
  </si>
  <si>
    <t>Полоски для электрофореза белков, гемоглобина и липопротеидов</t>
  </si>
  <si>
    <t>Отмывающий р-р для белков и гемоглобина</t>
  </si>
  <si>
    <t>КП вх.721 от 24.02.2022</t>
  </si>
  <si>
    <t>уп</t>
  </si>
  <si>
    <t>ИТОГО:</t>
  </si>
  <si>
    <t>КП вх.722 от 24.02.2022</t>
  </si>
  <si>
    <t>КП вх.723 от 24.02.2022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</si>
  <si>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</si>
  <si>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83 500,00 (восемьдесят три тысячи пятьсот) рублей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</si>
  <si>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</si>
  <si>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</si>
  <si>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</si>
  <si>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</si>
  <si>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043-22</t>
  </si>
  <si>
    <t>на поставку реагентов для определения белковых фракций на аппарате  Scanion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</si>
</sst>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M7" sqref="M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4" t="s">
        <v>35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4" t="s">
        <v>36</v>
      </c>
    </row>
    <row r="3" spans="1:15" x14ac:dyDescent="0.25">
      <c r="A3" s="31"/>
      <c r="B3" s="31"/>
      <c r="C3" s="31"/>
      <c r="D3" s="31"/>
      <c r="K3" s="31"/>
      <c r="L3" s="31"/>
      <c r="M3" s="31"/>
      <c r="N3" s="31"/>
      <c r="O3" s="44" t="s">
        <v>40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4" t="s">
        <v>37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44" t="s">
        <v>38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44" t="s">
        <v>39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3" t="s">
        <v>20</v>
      </c>
      <c r="M12" s="33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4" t="s">
        <v>19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5"/>
    </row>
    <row r="15" spans="1:15" hidden="1" x14ac:dyDescent="0.25"/>
    <row r="17" spans="1:15" s="8" customFormat="1" ht="37.15" customHeight="1" x14ac:dyDescent="0.25">
      <c r="A17" s="36" t="s">
        <v>14</v>
      </c>
      <c r="B17" s="37"/>
      <c r="C17" s="38">
        <f>SUMIF(O20:O24,"&gt;0")</f>
        <v>85943.766666666677</v>
      </c>
      <c r="D17" s="37"/>
      <c r="E17" s="23" t="s">
        <v>28</v>
      </c>
      <c r="F17" s="25" t="s">
        <v>31</v>
      </c>
      <c r="G17" s="25" t="s">
        <v>32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1" t="s">
        <v>0</v>
      </c>
      <c r="B18" s="41" t="s">
        <v>1</v>
      </c>
      <c r="C18" s="41" t="s">
        <v>2</v>
      </c>
      <c r="D18" s="4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9" t="s">
        <v>15</v>
      </c>
      <c r="K18" s="41" t="s">
        <v>11</v>
      </c>
      <c r="L18" s="41" t="s">
        <v>12</v>
      </c>
      <c r="M18" s="41" t="s">
        <v>13</v>
      </c>
      <c r="N18" s="41" t="s">
        <v>9</v>
      </c>
      <c r="O18" s="35" t="s">
        <v>10</v>
      </c>
    </row>
    <row r="19" spans="1:15" s="8" customFormat="1" ht="30" x14ac:dyDescent="0.25">
      <c r="A19" s="41"/>
      <c r="B19" s="41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0"/>
      <c r="K19" s="41"/>
      <c r="L19" s="41"/>
      <c r="M19" s="41"/>
      <c r="N19" s="41"/>
      <c r="O19" s="35"/>
    </row>
    <row r="20" spans="1:15" s="8" customFormat="1" ht="16.899999999999999" customHeight="1" x14ac:dyDescent="0.25">
      <c r="A20" s="26">
        <v>1</v>
      </c>
      <c r="B20" s="27" t="s">
        <v>25</v>
      </c>
      <c r="C20" s="28" t="s">
        <v>29</v>
      </c>
      <c r="D20" s="26">
        <v>1</v>
      </c>
      <c r="E20" s="29">
        <v>17301.900000000001</v>
      </c>
      <c r="F20" s="30">
        <v>16500</v>
      </c>
      <c r="G20" s="30">
        <v>17146.8</v>
      </c>
      <c r="H20" s="16"/>
      <c r="I20" s="16"/>
      <c r="J20" s="16">
        <f t="shared" ref="J20:J22" si="0">AVERAGE(E20:I20)</f>
        <v>16982.899999999998</v>
      </c>
      <c r="K20" s="17">
        <f t="shared" ref="K20:K22" si="1">COUNT(E20:I20)</f>
        <v>3</v>
      </c>
      <c r="L20" s="17">
        <f t="shared" ref="L20:L22" si="2">STDEV(E20:I20)</f>
        <v>425.33317528732738</v>
      </c>
      <c r="M20" s="17">
        <f t="shared" ref="M20:M22" si="3">L20/J20*100</f>
        <v>2.5044790659270646</v>
      </c>
      <c r="N20" s="17" t="str">
        <f t="shared" ref="N20:N22" si="4">IF(M20&lt;33,"ОДНОРОДНЫЕ","НЕОДНОРОДНЫЕ")</f>
        <v>ОДНОРОДНЫЕ</v>
      </c>
      <c r="O20" s="16">
        <f t="shared" ref="O20:O22" si="5">D20*J20</f>
        <v>16982.899999999998</v>
      </c>
    </row>
    <row r="21" spans="1:15" s="8" customFormat="1" ht="38.25" x14ac:dyDescent="0.25">
      <c r="A21" s="26">
        <v>2</v>
      </c>
      <c r="B21" s="27" t="s">
        <v>26</v>
      </c>
      <c r="C21" s="28" t="s">
        <v>29</v>
      </c>
      <c r="D21" s="26">
        <v>2</v>
      </c>
      <c r="E21" s="29">
        <v>22020.6</v>
      </c>
      <c r="F21" s="30">
        <v>21000</v>
      </c>
      <c r="G21" s="30">
        <v>21823.200000000001</v>
      </c>
      <c r="H21" s="16"/>
      <c r="I21" s="16"/>
      <c r="J21" s="16">
        <f t="shared" si="0"/>
        <v>21614.600000000002</v>
      </c>
      <c r="K21" s="17">
        <f t="shared" si="1"/>
        <v>3</v>
      </c>
      <c r="L21" s="17">
        <f t="shared" si="2"/>
        <v>541.33313218387025</v>
      </c>
      <c r="M21" s="17">
        <f t="shared" si="3"/>
        <v>2.5044790659270593</v>
      </c>
      <c r="N21" s="17" t="str">
        <f t="shared" si="4"/>
        <v>ОДНОРОДНЫЕ</v>
      </c>
      <c r="O21" s="16">
        <f t="shared" si="5"/>
        <v>43229.200000000004</v>
      </c>
    </row>
    <row r="22" spans="1:15" s="8" customFormat="1" ht="28.15" customHeight="1" x14ac:dyDescent="0.25">
      <c r="A22" s="26">
        <v>3</v>
      </c>
      <c r="B22" s="27" t="s">
        <v>27</v>
      </c>
      <c r="C22" s="28" t="s">
        <v>29</v>
      </c>
      <c r="D22" s="26">
        <v>1</v>
      </c>
      <c r="E22" s="29">
        <v>26215</v>
      </c>
      <c r="F22" s="30">
        <v>25000</v>
      </c>
      <c r="G22" s="30">
        <v>25980</v>
      </c>
      <c r="H22" s="16"/>
      <c r="I22" s="16"/>
      <c r="J22" s="16">
        <f t="shared" si="0"/>
        <v>25731.666666666668</v>
      </c>
      <c r="K22" s="17">
        <f t="shared" si="1"/>
        <v>3</v>
      </c>
      <c r="L22" s="17">
        <f t="shared" si="2"/>
        <v>644.44420498079842</v>
      </c>
      <c r="M22" s="17">
        <f t="shared" si="3"/>
        <v>2.5044790659270615</v>
      </c>
      <c r="N22" s="17" t="str">
        <f t="shared" si="4"/>
        <v>ОДНОРОДНЫЕ</v>
      </c>
      <c r="O22" s="16">
        <f t="shared" si="5"/>
        <v>25731.666666666668</v>
      </c>
    </row>
    <row r="23" spans="1:15" s="8" customFormat="1" ht="30" x14ac:dyDescent="0.25">
      <c r="A23" s="26">
        <v>4</v>
      </c>
      <c r="B23" s="27" t="s">
        <v>30</v>
      </c>
      <c r="C23" s="28"/>
      <c r="D23" s="26"/>
      <c r="E23" s="29">
        <v>87558.1</v>
      </c>
      <c r="F23" s="30">
        <v>83500</v>
      </c>
      <c r="G23" s="30">
        <v>86773.2</v>
      </c>
      <c r="H23" s="23"/>
      <c r="I23" s="23"/>
      <c r="J23" s="23">
        <f t="shared" ref="J23" si="6">AVERAGE(E23:I23)</f>
        <v>85943.766666666663</v>
      </c>
      <c r="K23" s="22">
        <f t="shared" ref="K23" si="7">COUNT(E23:I23)</f>
        <v>3</v>
      </c>
      <c r="L23" s="22">
        <f t="shared" ref="L23" si="8">STDEV(E23:I23)</f>
        <v>2152.4436446358686</v>
      </c>
      <c r="M23" s="22">
        <f t="shared" ref="M23" si="9">L23/J23*100</f>
        <v>2.5044790659270637</v>
      </c>
      <c r="N23" s="22" t="str">
        <f t="shared" ref="N23" si="10">IF(M23&lt;33,"ОДНОРОДНЫЕ","НЕОДНОРОДНЫЕ")</f>
        <v>ОДНОРОДНЫЕ</v>
      </c>
      <c r="O23" s="23">
        <f t="shared" ref="O23" si="11">D23*J23</f>
        <v>0</v>
      </c>
    </row>
    <row r="24" spans="1:15" s="8" customFormat="1" ht="14.45" hidden="1" x14ac:dyDescent="0.3">
      <c r="A24" s="26">
        <v>3</v>
      </c>
      <c r="B24" s="19"/>
      <c r="C24" s="19"/>
      <c r="D24" s="24"/>
      <c r="E24" s="21"/>
      <c r="F24" s="21"/>
      <c r="G24" s="21"/>
      <c r="H24" s="21"/>
      <c r="I24" s="21"/>
      <c r="J24" s="21" t="e">
        <f t="shared" ref="J24" si="12">AVERAGE(E24:I24)</f>
        <v>#DIV/0!</v>
      </c>
      <c r="K24" s="20">
        <f t="shared" ref="K24" si="13">COUNT(E24:I24)</f>
        <v>0</v>
      </c>
      <c r="L24" s="20" t="e">
        <f t="shared" ref="L24" si="14">STDEV(E24:I24)</f>
        <v>#DIV/0!</v>
      </c>
      <c r="M24" s="20" t="e">
        <f t="shared" ref="M24" si="15">L24/J24*100</f>
        <v>#DIV/0!</v>
      </c>
      <c r="N24" s="20" t="e">
        <f t="shared" ref="N24" si="16">IF(M24&lt;33,"ОДНОРОДНЫЕ","НЕОДНОРОДНЫЕ")</f>
        <v>#DIV/0!</v>
      </c>
      <c r="O24" s="21" t="e">
        <f t="shared" ref="O24" si="17"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32" customFormat="1" ht="33.6" customHeight="1" x14ac:dyDescent="0.25">
      <c r="A26" s="42" t="s">
        <v>33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s="32" customFormat="1" ht="33.6" customHeight="1" x14ac:dyDescent="0.25">
      <c r="A27" s="42" t="s">
        <v>24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s="10" customForma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15" s="32" customFormat="1" ht="33.6" customHeight="1" x14ac:dyDescent="0.25">
      <c r="A29" s="43" t="s">
        <v>34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</sheetData>
  <mergeCells count="17"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2022-03-11T04:44:32Z</dcterms:modified>
</cp:coreProperties>
</file>