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Лист1!$A$1:$O$46</definedName>
  </definedNames>
  <calcPr calcId="144525"/>
</workbook>
</file>

<file path=xl/calcChain.xml><?xml version="1.0" encoding="utf-8"?>
<calcChain xmlns="http://schemas.openxmlformats.org/spreadsheetml/2006/main">
  <c r="J40" i="1" l="1"/>
  <c r="M40" i="1" s="1"/>
  <c r="N40" i="1" s="1"/>
  <c r="K40" i="1"/>
  <c r="L40" i="1"/>
  <c r="L23" i="1"/>
  <c r="K23" i="1"/>
  <c r="J23" i="1"/>
  <c r="O23" i="1" s="1"/>
  <c r="J27" i="1"/>
  <c r="O27" i="1" s="1"/>
  <c r="K27" i="1"/>
  <c r="L27" i="1"/>
  <c r="J26" i="1"/>
  <c r="O26" i="1" s="1"/>
  <c r="K26" i="1"/>
  <c r="L26" i="1"/>
  <c r="J25" i="1"/>
  <c r="O25" i="1" s="1"/>
  <c r="K25" i="1"/>
  <c r="L25" i="1"/>
  <c r="L39" i="1"/>
  <c r="K39" i="1"/>
  <c r="J39" i="1"/>
  <c r="O39" i="1" s="1"/>
  <c r="J29" i="1"/>
  <c r="O29" i="1" s="1"/>
  <c r="K29" i="1"/>
  <c r="L29" i="1"/>
  <c r="J28" i="1"/>
  <c r="O28" i="1" s="1"/>
  <c r="K28" i="1"/>
  <c r="L28" i="1"/>
  <c r="L37" i="1"/>
  <c r="L38" i="1"/>
  <c r="K37" i="1"/>
  <c r="K38" i="1"/>
  <c r="J37" i="1"/>
  <c r="O37" i="1" s="1"/>
  <c r="J38" i="1"/>
  <c r="O38" i="1" s="1"/>
  <c r="L22" i="1"/>
  <c r="L24" i="1"/>
  <c r="L30" i="1"/>
  <c r="L31" i="1"/>
  <c r="L32" i="1"/>
  <c r="L33" i="1"/>
  <c r="L34" i="1"/>
  <c r="L35" i="1"/>
  <c r="L36" i="1"/>
  <c r="K22" i="1"/>
  <c r="K24" i="1"/>
  <c r="K30" i="1"/>
  <c r="K31" i="1"/>
  <c r="K32" i="1"/>
  <c r="K33" i="1"/>
  <c r="K34" i="1"/>
  <c r="K35" i="1"/>
  <c r="K36" i="1"/>
  <c r="J21" i="1"/>
  <c r="O21" i="1" s="1"/>
  <c r="J22" i="1"/>
  <c r="O22" i="1" s="1"/>
  <c r="J24" i="1"/>
  <c r="O24" i="1" s="1"/>
  <c r="J30" i="1"/>
  <c r="O30" i="1" s="1"/>
  <c r="J31" i="1"/>
  <c r="O31" i="1" s="1"/>
  <c r="J32" i="1"/>
  <c r="O32" i="1" s="1"/>
  <c r="J33" i="1"/>
  <c r="O33" i="1" s="1"/>
  <c r="J34" i="1"/>
  <c r="O34" i="1" s="1"/>
  <c r="J35" i="1"/>
  <c r="O35" i="1" s="1"/>
  <c r="J36" i="1"/>
  <c r="O36" i="1" s="1"/>
  <c r="L21" i="1"/>
  <c r="K21" i="1"/>
  <c r="L20" i="1"/>
  <c r="K20" i="1"/>
  <c r="J20" i="1"/>
  <c r="M23" i="1" l="1"/>
  <c r="N23" i="1" s="1"/>
  <c r="M25" i="1"/>
  <c r="N25" i="1" s="1"/>
  <c r="M26" i="1"/>
  <c r="N26" i="1" s="1"/>
  <c r="M27" i="1"/>
  <c r="N27" i="1" s="1"/>
  <c r="M39" i="1"/>
  <c r="N39" i="1" s="1"/>
  <c r="M38" i="1"/>
  <c r="N38" i="1" s="1"/>
  <c r="M28" i="1"/>
  <c r="N28" i="1" s="1"/>
  <c r="M29" i="1"/>
  <c r="N29" i="1" s="1"/>
  <c r="M35" i="1"/>
  <c r="N35" i="1" s="1"/>
  <c r="M36" i="1"/>
  <c r="N36" i="1" s="1"/>
  <c r="M33" i="1"/>
  <c r="N33" i="1" s="1"/>
  <c r="M24" i="1"/>
  <c r="N24" i="1" s="1"/>
  <c r="M37" i="1"/>
  <c r="N37" i="1" s="1"/>
  <c r="M32" i="1"/>
  <c r="N32" i="1" s="1"/>
  <c r="M30" i="1"/>
  <c r="N30" i="1" s="1"/>
  <c r="M34" i="1"/>
  <c r="N34" i="1" s="1"/>
  <c r="M31" i="1"/>
  <c r="N31" i="1" s="1"/>
  <c r="M22" i="1"/>
  <c r="N22" i="1" s="1"/>
  <c r="M21" i="1"/>
  <c r="N21" i="1" s="1"/>
  <c r="M20" i="1"/>
  <c r="N20" i="1" s="1"/>
  <c r="O20" i="1"/>
  <c r="C17" i="1" l="1"/>
</calcChain>
</file>

<file path=xl/sharedStrings.xml><?xml version="1.0" encoding="utf-8"?>
<sst xmlns="http://schemas.openxmlformats.org/spreadsheetml/2006/main" count="81" uniqueCount="58">
  <si>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</si>
  <si>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</si>
  <si>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</si>
  <si>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</si>
  <si>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</si>
  <si>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</si>
  <si>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</si>
  <si>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</si>
  <si>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</si>
  <si>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</si>
  <si>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</si>
  <si>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</si>
  <si>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</si>
  <si>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</si>
  <si>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</si>
  <si>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</si>
  <si>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</si>
  <si>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</si>
  <si>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</si>
  <si>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</si>
  <si>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</si>
  <si>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</si>
  <si>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</si>
  <si>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</si>
  <si>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</si>
  <si>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</si>
  <si>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Резервный источник питания РИП-12</t>
  </si>
  <si>
    <t>Аккумулятор герметичный свинцово-кислотный GS 12-12</t>
  </si>
  <si>
    <t>Аккумулятор герметичный свинцово-кислотный GS 18-12</t>
  </si>
  <si>
    <t>Аккумулятор герметичный свинцово-кислотный GS 7,2-12</t>
  </si>
  <si>
    <t xml:space="preserve">Извещатель пожарный тепловой ИП-101-1А-А1 </t>
  </si>
  <si>
    <t>Извещатель пожарный дымовой оптико - электронный точечный ИП 212-45 2-х проводный</t>
  </si>
  <si>
    <t xml:space="preserve">Извещатель пожарный ручной ИПР-513-10 </t>
  </si>
  <si>
    <t>Блок речевого оповещения Соната - К 200</t>
  </si>
  <si>
    <t>Громкоговоритель настенный Соната -3</t>
  </si>
  <si>
    <t>Прибор приёмно-контрольный ОП Гранит 3</t>
  </si>
  <si>
    <t>Прибор приёмно-контрольный ОП Гранит 5</t>
  </si>
  <si>
    <t>Прибор приёмно-контрольный ОП Сигнал - 20П</t>
  </si>
  <si>
    <t>Прибор приёмно-контрольный ОП Сигнал - 20М</t>
  </si>
  <si>
    <t>Оповещатель охранно - пожарный световой ТОПАЗ - 12</t>
  </si>
  <si>
    <t>Оповещатель охранно - пожарный звуковой Свирель - 12</t>
  </si>
  <si>
    <t>Извещатель пожарный дымовой ДИП - 34А-03</t>
  </si>
  <si>
    <t>Свето - звуковой оповещатель Маяк 12 КП</t>
  </si>
  <si>
    <t>Источник питания резервированный РИП - 12</t>
  </si>
  <si>
    <t>Пульт контроля и управления С 2000-М с ЖКИ индикатором</t>
  </si>
  <si>
    <t>Блок индикации и управления С 2000 - БКИ для работы в составе исо "Орион"</t>
  </si>
  <si>
    <t>1522-04/22 от 04.04.2022</t>
  </si>
  <si>
    <t>1520-04/22 от 04.04.2022</t>
  </si>
  <si>
    <t>1521-04/22 от 04.04.2022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</si>
  <si>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</si>
  <si>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</si>
  <si>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</si>
  <si>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</si>
  <si>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093-22</t>
  </si>
  <si>
    <t>на поставку оборудования и материалов для систем безопасности автоматической пожарной сигнализации (АПС)</t>
  </si>
  <si>
    <t>и систем оповещения и управления эвакуацией людей в случае пожара (СОУЭ) смонтированных на объектах ОГАУЗ ИГКБ №8 путем запроса котировок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</si>
  <si>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</si>
  <si>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318 627 (триста восемнадцать тысяч шестьсот двадцать семь)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</si>
</sst>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topLeftCell="A31" zoomScale="85" zoomScaleNormal="85" zoomScalePageLayoutView="70" workbookViewId="0">
      <selection activeCell="J51" sqref="J51"/>
    </sheetView>
  </sheetViews>
  <sheetFormatPr defaultRowHeight="15" x14ac:dyDescent="0.25"/>
  <cols>
    <col min="1" max="1" width="6.85546875" style="2" customWidth="1"/>
    <col min="2" max="2" width="39.42578125" style="2" customWidth="1"/>
    <col min="3" max="4" width="9.140625" style="2"/>
    <col min="5" max="5" width="18.85546875" style="3" customWidth="1"/>
    <col min="6" max="6" width="17.7109375" style="3" customWidth="1"/>
    <col min="7" max="7" width="17.855468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6.140625" style="3" customWidth="1"/>
    <col min="16" max="16384" width="9.140625" style="1"/>
  </cols>
  <sheetData>
    <row r="1" spans="1:15" x14ac:dyDescent="0.25">
      <c r="O1" s="44" t="s">
        <v>49</v>
      </c>
    </row>
    <row r="2" spans="1:15" x14ac:dyDescent="0.25">
      <c r="A2" s="18"/>
      <c r="B2" s="18"/>
      <c r="C2" s="18"/>
      <c r="D2" s="18"/>
      <c r="K2" s="18"/>
      <c r="L2" s="18"/>
      <c r="M2" s="18"/>
      <c r="N2" s="18"/>
      <c r="O2" s="44" t="s">
        <v>50</v>
      </c>
    </row>
    <row r="3" spans="1:15" x14ac:dyDescent="0.25">
      <c r="A3" s="18"/>
      <c r="B3" s="18"/>
      <c r="C3" s="18"/>
      <c r="D3" s="18"/>
      <c r="K3" s="18"/>
      <c r="L3" s="18"/>
      <c r="M3" s="18"/>
      <c r="N3" s="18"/>
      <c r="O3" s="44" t="s">
        <v>54</v>
      </c>
    </row>
    <row r="4" spans="1:15" s="37" customFormat="1" x14ac:dyDescent="0.25">
      <c r="A4" s="38"/>
      <c r="B4" s="38"/>
      <c r="C4" s="38"/>
      <c r="D4" s="38"/>
      <c r="E4" s="39"/>
      <c r="F4" s="39"/>
      <c r="G4" s="39"/>
      <c r="H4" s="39"/>
      <c r="I4" s="39"/>
      <c r="J4" s="39"/>
      <c r="K4" s="38"/>
      <c r="L4" s="38"/>
      <c r="M4" s="38"/>
      <c r="N4" s="38"/>
      <c r="O4" s="44" t="s">
        <v>55</v>
      </c>
    </row>
    <row r="5" spans="1:15" s="37" customFormat="1" x14ac:dyDescent="0.25">
      <c r="A5" s="38"/>
      <c r="B5" s="38"/>
      <c r="C5" s="38"/>
      <c r="D5" s="38"/>
      <c r="E5" s="39"/>
      <c r="F5" s="39"/>
      <c r="G5" s="39"/>
      <c r="H5" s="39"/>
      <c r="I5" s="39"/>
      <c r="J5" s="39"/>
      <c r="K5" s="38"/>
      <c r="L5" s="38"/>
      <c r="M5" s="38"/>
      <c r="N5" s="38"/>
      <c r="O5" s="44" t="s">
        <v>51</v>
      </c>
    </row>
    <row r="6" spans="1:15" x14ac:dyDescent="0.25">
      <c r="A6" s="18"/>
      <c r="B6" s="18"/>
      <c r="C6" s="18"/>
      <c r="D6" s="18"/>
      <c r="K6" s="18"/>
      <c r="L6" s="18"/>
      <c r="M6" s="18"/>
      <c r="N6" s="18"/>
      <c r="O6" s="44" t="s">
        <v>52</v>
      </c>
    </row>
    <row r="7" spans="1:15" x14ac:dyDescent="0.25">
      <c r="A7" s="18"/>
      <c r="B7" s="18"/>
      <c r="C7" s="18"/>
      <c r="D7" s="18"/>
      <c r="K7" s="18"/>
      <c r="L7" s="18"/>
      <c r="M7" s="18"/>
      <c r="N7" s="18"/>
      <c r="O7" s="44" t="s">
        <v>53</v>
      </c>
    </row>
    <row r="8" spans="1:15" x14ac:dyDescent="0.25">
      <c r="A8" s="18"/>
      <c r="B8" s="18"/>
      <c r="C8" s="18"/>
      <c r="D8" s="18"/>
      <c r="K8" s="18"/>
      <c r="L8" s="18"/>
      <c r="M8" s="18"/>
      <c r="N8" s="18"/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21</v>
      </c>
    </row>
    <row r="11" spans="1:15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9" customHeight="1" x14ac:dyDescent="0.25">
      <c r="A13" s="8"/>
      <c r="B13" s="8"/>
      <c r="C13" s="8"/>
      <c r="D13" s="8"/>
      <c r="E13" s="9"/>
      <c r="F13" s="9"/>
      <c r="G13" s="9"/>
      <c r="H13" s="9"/>
      <c r="I13" s="9"/>
      <c r="J13" s="9"/>
      <c r="K13" s="8"/>
      <c r="L13" s="27" t="s">
        <v>20</v>
      </c>
      <c r="M13" s="27"/>
      <c r="N13" s="8"/>
      <c r="O13" s="4" t="s">
        <v>18</v>
      </c>
    </row>
    <row r="14" spans="1:15" ht="18.75" x14ac:dyDescent="0.25">
      <c r="O14" s="5"/>
    </row>
    <row r="15" spans="1:15" ht="18.75" x14ac:dyDescent="0.25">
      <c r="B15" s="28" t="s">
        <v>19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5"/>
    </row>
    <row r="17" spans="1:15" s="8" customFormat="1" ht="42.6" customHeight="1" x14ac:dyDescent="0.25">
      <c r="A17" s="31" t="s">
        <v>14</v>
      </c>
      <c r="B17" s="32"/>
      <c r="C17" s="33">
        <f>SUMIF(O20:O39,"&gt;0")</f>
        <v>323312.36666666676</v>
      </c>
      <c r="D17" s="32"/>
      <c r="E17" s="15" t="s">
        <v>47</v>
      </c>
      <c r="F17" s="15" t="s">
        <v>46</v>
      </c>
      <c r="G17" s="15" t="s">
        <v>48</v>
      </c>
      <c r="H17" s="15"/>
      <c r="I17" s="15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36" t="s">
        <v>0</v>
      </c>
      <c r="B18" s="36" t="s">
        <v>1</v>
      </c>
      <c r="C18" s="36" t="s">
        <v>2</v>
      </c>
      <c r="D18" s="36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4" t="s">
        <v>15</v>
      </c>
      <c r="K18" s="36" t="s">
        <v>11</v>
      </c>
      <c r="L18" s="36" t="s">
        <v>12</v>
      </c>
      <c r="M18" s="36" t="s">
        <v>13</v>
      </c>
      <c r="N18" s="36" t="s">
        <v>9</v>
      </c>
      <c r="O18" s="30" t="s">
        <v>10</v>
      </c>
    </row>
    <row r="19" spans="1:15" s="8" customFormat="1" ht="30" x14ac:dyDescent="0.25">
      <c r="A19" s="36"/>
      <c r="B19" s="36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5"/>
      <c r="K19" s="36"/>
      <c r="L19" s="36"/>
      <c r="M19" s="36"/>
      <c r="N19" s="36"/>
      <c r="O19" s="30"/>
    </row>
    <row r="20" spans="1:15" s="8" customFormat="1" ht="42.75" customHeight="1" x14ac:dyDescent="0.25">
      <c r="A20" s="23">
        <v>1</v>
      </c>
      <c r="B20" s="20" t="s">
        <v>30</v>
      </c>
      <c r="C20" s="20" t="s">
        <v>25</v>
      </c>
      <c r="D20" s="22">
        <v>10</v>
      </c>
      <c r="E20" s="24">
        <v>320</v>
      </c>
      <c r="F20" s="13">
        <v>380</v>
      </c>
      <c r="G20" s="19">
        <v>361.2</v>
      </c>
      <c r="H20" s="16"/>
      <c r="I20" s="16"/>
      <c r="J20" s="16">
        <f t="shared" ref="J20:J40" si="0">AVERAGE(E20:I20)</f>
        <v>353.73333333333335</v>
      </c>
      <c r="K20" s="17">
        <f t="shared" ref="K20:K40" si="1">COUNT(E20:I20)</f>
        <v>3</v>
      </c>
      <c r="L20" s="17">
        <f t="shared" ref="L20:L40" si="2">STDEV(E20:I20)</f>
        <v>30.688977391456582</v>
      </c>
      <c r="M20" s="17">
        <f t="shared" ref="M20:M40" si="3">L20/J20*100</f>
        <v>8.6757380488475082</v>
      </c>
      <c r="N20" s="17" t="str">
        <f t="shared" ref="N20:N40" si="4">IF(M20&lt;33,"ОДНОРОДНЫЕ","НЕОДНОРОДНЫЕ")</f>
        <v>ОДНОРОДНЫЕ</v>
      </c>
      <c r="O20" s="16">
        <f t="shared" ref="O20:O39" si="5">D20*J20</f>
        <v>3537.3333333333335</v>
      </c>
    </row>
    <row r="21" spans="1:15" s="8" customFormat="1" ht="51.75" customHeight="1" x14ac:dyDescent="0.25">
      <c r="A21" s="23">
        <v>2</v>
      </c>
      <c r="B21" s="20" t="s">
        <v>31</v>
      </c>
      <c r="C21" s="20" t="s">
        <v>25</v>
      </c>
      <c r="D21" s="22">
        <v>100</v>
      </c>
      <c r="E21" s="24">
        <v>580</v>
      </c>
      <c r="F21" s="13">
        <v>560</v>
      </c>
      <c r="G21" s="24">
        <v>599.5</v>
      </c>
      <c r="H21" s="24"/>
      <c r="I21" s="24"/>
      <c r="J21" s="24">
        <f t="shared" si="0"/>
        <v>579.83333333333337</v>
      </c>
      <c r="K21" s="23">
        <f t="shared" si="1"/>
        <v>3</v>
      </c>
      <c r="L21" s="23">
        <f t="shared" si="2"/>
        <v>19.750527419118036</v>
      </c>
      <c r="M21" s="23">
        <f t="shared" si="3"/>
        <v>3.4062421533402762</v>
      </c>
      <c r="N21" s="23" t="str">
        <f t="shared" si="4"/>
        <v>ОДНОРОДНЫЕ</v>
      </c>
      <c r="O21" s="24">
        <f t="shared" si="5"/>
        <v>57983.333333333336</v>
      </c>
    </row>
    <row r="22" spans="1:15" s="8" customFormat="1" ht="42.75" customHeight="1" x14ac:dyDescent="0.25">
      <c r="A22" s="23">
        <v>3</v>
      </c>
      <c r="B22" s="20" t="s">
        <v>32</v>
      </c>
      <c r="C22" s="20" t="s">
        <v>25</v>
      </c>
      <c r="D22" s="22">
        <v>10</v>
      </c>
      <c r="E22" s="24">
        <v>450</v>
      </c>
      <c r="F22" s="13">
        <v>460</v>
      </c>
      <c r="G22" s="24">
        <v>481.9</v>
      </c>
      <c r="H22" s="24"/>
      <c r="I22" s="24"/>
      <c r="J22" s="24">
        <f t="shared" si="0"/>
        <v>463.9666666666667</v>
      </c>
      <c r="K22" s="23">
        <f t="shared" si="1"/>
        <v>3</v>
      </c>
      <c r="L22" s="23">
        <f t="shared" si="2"/>
        <v>16.315738822784976</v>
      </c>
      <c r="M22" s="23">
        <f t="shared" si="3"/>
        <v>3.5165756497129768</v>
      </c>
      <c r="N22" s="23" t="str">
        <f t="shared" si="4"/>
        <v>ОДНОРОДНЫЕ</v>
      </c>
      <c r="O22" s="24">
        <f t="shared" si="5"/>
        <v>4639.666666666667</v>
      </c>
    </row>
    <row r="23" spans="1:15" s="8" customFormat="1" ht="42.75" customHeight="1" x14ac:dyDescent="0.25">
      <c r="A23" s="25">
        <v>4</v>
      </c>
      <c r="B23" s="20" t="s">
        <v>33</v>
      </c>
      <c r="C23" s="20" t="s">
        <v>25</v>
      </c>
      <c r="D23" s="22">
        <v>3</v>
      </c>
      <c r="E23" s="26">
        <v>5000</v>
      </c>
      <c r="F23" s="13">
        <v>4700</v>
      </c>
      <c r="G23" s="26">
        <v>4899.6000000000004</v>
      </c>
      <c r="H23" s="26"/>
      <c r="I23" s="26"/>
      <c r="J23" s="26">
        <f t="shared" ref="J23" si="6">AVERAGE(E23:I23)</f>
        <v>4866.5333333333338</v>
      </c>
      <c r="K23" s="25">
        <f t="shared" ref="K23" si="7">COUNT(E23:I23)</f>
        <v>3</v>
      </c>
      <c r="L23" s="25">
        <f t="shared" ref="L23" si="8">STDEV(E23:I23)</f>
        <v>152.70904797468074</v>
      </c>
      <c r="M23" s="25">
        <f t="shared" ref="M23" si="9">L23/J23*100</f>
        <v>3.1379431212090894</v>
      </c>
      <c r="N23" s="25" t="str">
        <f t="shared" ref="N23" si="10">IF(M23&lt;33,"ОДНОРОДНЫЕ","НЕОДНОРОДНЫЕ")</f>
        <v>ОДНОРОДНЫЕ</v>
      </c>
      <c r="O23" s="26">
        <f t="shared" ref="O23" si="11">D23*J23</f>
        <v>14599.600000000002</v>
      </c>
    </row>
    <row r="24" spans="1:15" s="8" customFormat="1" ht="42.75" customHeight="1" x14ac:dyDescent="0.25">
      <c r="A24" s="23">
        <v>5</v>
      </c>
      <c r="B24" s="20" t="s">
        <v>34</v>
      </c>
      <c r="C24" s="20" t="s">
        <v>25</v>
      </c>
      <c r="D24" s="22">
        <v>5</v>
      </c>
      <c r="E24" s="24">
        <v>1100</v>
      </c>
      <c r="F24" s="13">
        <v>1020</v>
      </c>
      <c r="G24" s="24">
        <v>1150.2</v>
      </c>
      <c r="H24" s="24"/>
      <c r="I24" s="24"/>
      <c r="J24" s="24">
        <f t="shared" si="0"/>
        <v>1090.0666666666666</v>
      </c>
      <c r="K24" s="23">
        <f t="shared" si="1"/>
        <v>3</v>
      </c>
      <c r="L24" s="23">
        <f t="shared" si="2"/>
        <v>65.665922161600193</v>
      </c>
      <c r="M24" s="23">
        <f t="shared" si="3"/>
        <v>6.0240280865023728</v>
      </c>
      <c r="N24" s="23" t="str">
        <f t="shared" si="4"/>
        <v>ОДНОРОДНЫЕ</v>
      </c>
      <c r="O24" s="24">
        <f t="shared" si="5"/>
        <v>5450.333333333333</v>
      </c>
    </row>
    <row r="25" spans="1:15" s="8" customFormat="1" ht="42.75" customHeight="1" x14ac:dyDescent="0.25">
      <c r="A25" s="25">
        <v>6</v>
      </c>
      <c r="B25" s="20" t="s">
        <v>38</v>
      </c>
      <c r="C25" s="20" t="s">
        <v>25</v>
      </c>
      <c r="D25" s="22">
        <v>4</v>
      </c>
      <c r="E25" s="26">
        <v>7500</v>
      </c>
      <c r="F25" s="13">
        <v>7850</v>
      </c>
      <c r="G25" s="26">
        <v>7651.7</v>
      </c>
      <c r="H25" s="26"/>
      <c r="I25" s="26"/>
      <c r="J25" s="26">
        <f t="shared" si="0"/>
        <v>7667.2333333333336</v>
      </c>
      <c r="K25" s="25">
        <f t="shared" si="1"/>
        <v>3</v>
      </c>
      <c r="L25" s="25">
        <f t="shared" si="2"/>
        <v>175.516276548169</v>
      </c>
      <c r="M25" s="25">
        <f t="shared" si="3"/>
        <v>2.2891735378015841</v>
      </c>
      <c r="N25" s="25" t="str">
        <f t="shared" si="4"/>
        <v>ОДНОРОДНЫЕ</v>
      </c>
      <c r="O25" s="26">
        <f t="shared" si="5"/>
        <v>30668.933333333334</v>
      </c>
    </row>
    <row r="26" spans="1:15" s="8" customFormat="1" ht="42.75" customHeight="1" x14ac:dyDescent="0.25">
      <c r="A26" s="25">
        <v>7</v>
      </c>
      <c r="B26" s="20" t="s">
        <v>37</v>
      </c>
      <c r="C26" s="20" t="s">
        <v>25</v>
      </c>
      <c r="D26" s="22">
        <v>5</v>
      </c>
      <c r="E26" s="26">
        <v>5500</v>
      </c>
      <c r="F26" s="13">
        <v>5320</v>
      </c>
      <c r="G26" s="26">
        <v>5568</v>
      </c>
      <c r="H26" s="26"/>
      <c r="I26" s="26"/>
      <c r="J26" s="26">
        <f t="shared" si="0"/>
        <v>5462.666666666667</v>
      </c>
      <c r="K26" s="25">
        <f t="shared" si="1"/>
        <v>3</v>
      </c>
      <c r="L26" s="25">
        <f t="shared" si="2"/>
        <v>128.14575035221938</v>
      </c>
      <c r="M26" s="25">
        <f t="shared" si="3"/>
        <v>2.34584605233499</v>
      </c>
      <c r="N26" s="25" t="str">
        <f t="shared" si="4"/>
        <v>ОДНОРОДНЫЕ</v>
      </c>
      <c r="O26" s="26">
        <f t="shared" si="5"/>
        <v>27313.333333333336</v>
      </c>
    </row>
    <row r="27" spans="1:15" s="8" customFormat="1" ht="42.75" customHeight="1" x14ac:dyDescent="0.25">
      <c r="A27" s="25">
        <v>8</v>
      </c>
      <c r="B27" s="20" t="s">
        <v>26</v>
      </c>
      <c r="C27" s="20" t="s">
        <v>25</v>
      </c>
      <c r="D27" s="22">
        <v>5</v>
      </c>
      <c r="E27" s="26">
        <v>4300</v>
      </c>
      <c r="F27" s="13">
        <v>4750</v>
      </c>
      <c r="G27" s="26">
        <v>4821.7</v>
      </c>
      <c r="H27" s="26"/>
      <c r="I27" s="26"/>
      <c r="J27" s="26">
        <f t="shared" si="0"/>
        <v>4623.9000000000005</v>
      </c>
      <c r="K27" s="25">
        <f t="shared" si="1"/>
        <v>3</v>
      </c>
      <c r="L27" s="25">
        <f t="shared" si="2"/>
        <v>282.78725218793005</v>
      </c>
      <c r="M27" s="25">
        <f t="shared" si="3"/>
        <v>6.1157735285782566</v>
      </c>
      <c r="N27" s="25" t="str">
        <f t="shared" si="4"/>
        <v>ОДНОРОДНЫЕ</v>
      </c>
      <c r="O27" s="26">
        <f t="shared" si="5"/>
        <v>23119.500000000004</v>
      </c>
    </row>
    <row r="28" spans="1:15" s="8" customFormat="1" ht="42.75" customHeight="1" x14ac:dyDescent="0.25">
      <c r="A28" s="23">
        <v>9</v>
      </c>
      <c r="B28" s="20" t="s">
        <v>35</v>
      </c>
      <c r="C28" s="20" t="s">
        <v>25</v>
      </c>
      <c r="D28" s="22">
        <v>1</v>
      </c>
      <c r="E28" s="24">
        <v>7200</v>
      </c>
      <c r="F28" s="13">
        <v>7650</v>
      </c>
      <c r="G28" s="24">
        <v>7361</v>
      </c>
      <c r="H28" s="24"/>
      <c r="I28" s="24"/>
      <c r="J28" s="24">
        <f t="shared" si="0"/>
        <v>7403.666666666667</v>
      </c>
      <c r="K28" s="23">
        <f t="shared" si="1"/>
        <v>3</v>
      </c>
      <c r="L28" s="23">
        <f t="shared" si="2"/>
        <v>228.01388846588563</v>
      </c>
      <c r="M28" s="23">
        <f t="shared" si="3"/>
        <v>3.0797427643854705</v>
      </c>
      <c r="N28" s="23" t="str">
        <f t="shared" si="4"/>
        <v>ОДНОРОДНЫЕ</v>
      </c>
      <c r="O28" s="24">
        <f t="shared" si="5"/>
        <v>7403.666666666667</v>
      </c>
    </row>
    <row r="29" spans="1:15" s="8" customFormat="1" ht="42.75" customHeight="1" x14ac:dyDescent="0.25">
      <c r="A29" s="23">
        <v>10</v>
      </c>
      <c r="B29" s="20" t="s">
        <v>36</v>
      </c>
      <c r="C29" s="20" t="s">
        <v>25</v>
      </c>
      <c r="D29" s="22">
        <v>1</v>
      </c>
      <c r="E29" s="24">
        <v>7600</v>
      </c>
      <c r="F29" s="13">
        <v>7780</v>
      </c>
      <c r="G29" s="24">
        <v>7827.5</v>
      </c>
      <c r="H29" s="24"/>
      <c r="I29" s="24"/>
      <c r="J29" s="24">
        <f t="shared" si="0"/>
        <v>7735.833333333333</v>
      </c>
      <c r="K29" s="23">
        <f t="shared" si="1"/>
        <v>3</v>
      </c>
      <c r="L29" s="23">
        <f t="shared" si="2"/>
        <v>120.0086802416114</v>
      </c>
      <c r="M29" s="23">
        <f t="shared" si="3"/>
        <v>1.5513348733161012</v>
      </c>
      <c r="N29" s="23" t="str">
        <f t="shared" si="4"/>
        <v>ОДНОРОДНЫЕ</v>
      </c>
      <c r="O29" s="24">
        <f t="shared" si="5"/>
        <v>7735.833333333333</v>
      </c>
    </row>
    <row r="30" spans="1:15" s="8" customFormat="1" ht="42.75" customHeight="1" x14ac:dyDescent="0.25">
      <c r="A30" s="23">
        <v>11</v>
      </c>
      <c r="B30" s="20" t="s">
        <v>39</v>
      </c>
      <c r="C30" s="20" t="s">
        <v>25</v>
      </c>
      <c r="D30" s="22">
        <v>10</v>
      </c>
      <c r="E30" s="24">
        <v>300</v>
      </c>
      <c r="F30" s="13">
        <v>300</v>
      </c>
      <c r="G30" s="24">
        <v>298</v>
      </c>
      <c r="H30" s="24"/>
      <c r="I30" s="24"/>
      <c r="J30" s="24">
        <f t="shared" si="0"/>
        <v>299.33333333333331</v>
      </c>
      <c r="K30" s="23">
        <f t="shared" si="1"/>
        <v>3</v>
      </c>
      <c r="L30" s="23">
        <f t="shared" si="2"/>
        <v>1.1547005383792517</v>
      </c>
      <c r="M30" s="23">
        <f t="shared" si="3"/>
        <v>0.38575741816678788</v>
      </c>
      <c r="N30" s="23" t="str">
        <f t="shared" si="4"/>
        <v>ОДНОРОДНЫЕ</v>
      </c>
      <c r="O30" s="24">
        <f t="shared" si="5"/>
        <v>2993.333333333333</v>
      </c>
    </row>
    <row r="31" spans="1:15" s="8" customFormat="1" ht="42.75" customHeight="1" x14ac:dyDescent="0.25">
      <c r="A31" s="23">
        <v>12</v>
      </c>
      <c r="B31" s="20" t="s">
        <v>40</v>
      </c>
      <c r="C31" s="20" t="s">
        <v>25</v>
      </c>
      <c r="D31" s="22">
        <v>5</v>
      </c>
      <c r="E31" s="24">
        <v>504</v>
      </c>
      <c r="F31" s="13">
        <v>520</v>
      </c>
      <c r="G31" s="24">
        <v>499.5</v>
      </c>
      <c r="H31" s="24"/>
      <c r="I31" s="24"/>
      <c r="J31" s="24">
        <f t="shared" si="0"/>
        <v>507.83333333333331</v>
      </c>
      <c r="K31" s="23">
        <f t="shared" si="1"/>
        <v>3</v>
      </c>
      <c r="L31" s="23">
        <f t="shared" si="2"/>
        <v>10.774197572595989</v>
      </c>
      <c r="M31" s="23">
        <f t="shared" si="3"/>
        <v>2.1216010973277304</v>
      </c>
      <c r="N31" s="23" t="str">
        <f t="shared" si="4"/>
        <v>ОДНОРОДНЫЕ</v>
      </c>
      <c r="O31" s="24">
        <f t="shared" si="5"/>
        <v>2539.1666666666665</v>
      </c>
    </row>
    <row r="32" spans="1:15" s="8" customFormat="1" ht="42.75" customHeight="1" x14ac:dyDescent="0.25">
      <c r="A32" s="23">
        <v>13</v>
      </c>
      <c r="B32" s="20" t="s">
        <v>41</v>
      </c>
      <c r="C32" s="20" t="s">
        <v>25</v>
      </c>
      <c r="D32" s="22">
        <v>10</v>
      </c>
      <c r="E32" s="24">
        <v>1580</v>
      </c>
      <c r="F32" s="13">
        <v>1480</v>
      </c>
      <c r="G32" s="24">
        <v>1610.8</v>
      </c>
      <c r="H32" s="24"/>
      <c r="I32" s="24"/>
      <c r="J32" s="24">
        <f t="shared" si="0"/>
        <v>1556.9333333333334</v>
      </c>
      <c r="K32" s="23">
        <f t="shared" si="1"/>
        <v>3</v>
      </c>
      <c r="L32" s="23">
        <f t="shared" si="2"/>
        <v>68.382843852338667</v>
      </c>
      <c r="M32" s="23">
        <f t="shared" si="3"/>
        <v>4.3921497721378779</v>
      </c>
      <c r="N32" s="23" t="str">
        <f t="shared" si="4"/>
        <v>ОДНОРОДНЫЕ</v>
      </c>
      <c r="O32" s="24">
        <f t="shared" si="5"/>
        <v>15569.333333333334</v>
      </c>
    </row>
    <row r="33" spans="1:15" s="8" customFormat="1" ht="42.75" customHeight="1" x14ac:dyDescent="0.25">
      <c r="A33" s="23">
        <v>14</v>
      </c>
      <c r="B33" s="20" t="s">
        <v>42</v>
      </c>
      <c r="C33" s="20" t="s">
        <v>25</v>
      </c>
      <c r="D33" s="22">
        <v>3</v>
      </c>
      <c r="E33" s="24">
        <v>619</v>
      </c>
      <c r="F33" s="13">
        <v>650</v>
      </c>
      <c r="G33" s="24">
        <v>680.5</v>
      </c>
      <c r="H33" s="24"/>
      <c r="I33" s="24"/>
      <c r="J33" s="24">
        <f t="shared" si="0"/>
        <v>649.83333333333337</v>
      </c>
      <c r="K33" s="23">
        <f t="shared" si="1"/>
        <v>3</v>
      </c>
      <c r="L33" s="23">
        <f t="shared" si="2"/>
        <v>30.750338751521635</v>
      </c>
      <c r="M33" s="23">
        <f t="shared" si="3"/>
        <v>4.7320346886157942</v>
      </c>
      <c r="N33" s="23" t="str">
        <f t="shared" si="4"/>
        <v>ОДНОРОДНЫЕ</v>
      </c>
      <c r="O33" s="24">
        <f t="shared" si="5"/>
        <v>1949.5</v>
      </c>
    </row>
    <row r="34" spans="1:15" s="8" customFormat="1" ht="42.75" customHeight="1" x14ac:dyDescent="0.25">
      <c r="A34" s="23">
        <v>15</v>
      </c>
      <c r="B34" s="20" t="s">
        <v>27</v>
      </c>
      <c r="C34" s="20" t="s">
        <v>25</v>
      </c>
      <c r="D34" s="22">
        <v>5</v>
      </c>
      <c r="E34" s="24">
        <v>3000</v>
      </c>
      <c r="F34" s="13">
        <v>3300</v>
      </c>
      <c r="G34" s="24">
        <v>3150.2</v>
      </c>
      <c r="H34" s="24"/>
      <c r="I34" s="24"/>
      <c r="J34" s="24">
        <f t="shared" si="0"/>
        <v>3150.0666666666671</v>
      </c>
      <c r="K34" s="23">
        <f t="shared" si="1"/>
        <v>3</v>
      </c>
      <c r="L34" s="23">
        <f t="shared" si="2"/>
        <v>150.00004444443786</v>
      </c>
      <c r="M34" s="23">
        <f t="shared" si="3"/>
        <v>4.7618053938891611</v>
      </c>
      <c r="N34" s="23" t="str">
        <f t="shared" si="4"/>
        <v>ОДНОРОДНЫЕ</v>
      </c>
      <c r="O34" s="24">
        <f t="shared" si="5"/>
        <v>15750.333333333336</v>
      </c>
    </row>
    <row r="35" spans="1:15" s="8" customFormat="1" ht="42.75" customHeight="1" x14ac:dyDescent="0.25">
      <c r="A35" s="23">
        <v>16</v>
      </c>
      <c r="B35" s="20" t="s">
        <v>28</v>
      </c>
      <c r="C35" s="20" t="s">
        <v>25</v>
      </c>
      <c r="D35" s="22">
        <v>2</v>
      </c>
      <c r="E35" s="24">
        <v>4250</v>
      </c>
      <c r="F35" s="13">
        <v>4800</v>
      </c>
      <c r="G35" s="24">
        <v>4651.5</v>
      </c>
      <c r="H35" s="24"/>
      <c r="I35" s="24"/>
      <c r="J35" s="24">
        <f t="shared" si="0"/>
        <v>4567.166666666667</v>
      </c>
      <c r="K35" s="23">
        <f t="shared" si="1"/>
        <v>3</v>
      </c>
      <c r="L35" s="23">
        <f t="shared" si="2"/>
        <v>284.53309707893976</v>
      </c>
      <c r="M35" s="23">
        <f t="shared" si="3"/>
        <v>6.2299696473876525</v>
      </c>
      <c r="N35" s="23" t="str">
        <f t="shared" si="4"/>
        <v>ОДНОРОДНЫЕ</v>
      </c>
      <c r="O35" s="24">
        <f t="shared" si="5"/>
        <v>9134.3333333333339</v>
      </c>
    </row>
    <row r="36" spans="1:15" s="8" customFormat="1" ht="42.75" customHeight="1" x14ac:dyDescent="0.25">
      <c r="A36" s="23">
        <v>17</v>
      </c>
      <c r="B36" s="20" t="s">
        <v>29</v>
      </c>
      <c r="C36" s="20" t="s">
        <v>25</v>
      </c>
      <c r="D36" s="22">
        <v>20</v>
      </c>
      <c r="E36" s="24">
        <v>1870</v>
      </c>
      <c r="F36" s="13">
        <v>2050</v>
      </c>
      <c r="G36" s="24">
        <v>1787</v>
      </c>
      <c r="H36" s="24"/>
      <c r="I36" s="24"/>
      <c r="J36" s="24">
        <f t="shared" si="0"/>
        <v>1902.3333333333333</v>
      </c>
      <c r="K36" s="23">
        <f t="shared" si="1"/>
        <v>3</v>
      </c>
      <c r="L36" s="23">
        <f t="shared" si="2"/>
        <v>134.44825522606581</v>
      </c>
      <c r="M36" s="23">
        <f t="shared" si="3"/>
        <v>7.0675445186297079</v>
      </c>
      <c r="N36" s="23" t="str">
        <f t="shared" si="4"/>
        <v>ОДНОРОДНЫЕ</v>
      </c>
      <c r="O36" s="24">
        <f t="shared" si="5"/>
        <v>38046.666666666664</v>
      </c>
    </row>
    <row r="37" spans="1:15" s="8" customFormat="1" ht="42.75" customHeight="1" x14ac:dyDescent="0.25">
      <c r="A37" s="23">
        <v>18</v>
      </c>
      <c r="B37" s="20" t="s">
        <v>43</v>
      </c>
      <c r="C37" s="20" t="s">
        <v>25</v>
      </c>
      <c r="D37" s="22">
        <v>2</v>
      </c>
      <c r="E37" s="24">
        <v>4850</v>
      </c>
      <c r="F37" s="13">
        <v>5150</v>
      </c>
      <c r="G37" s="24">
        <v>5121.3</v>
      </c>
      <c r="H37" s="24"/>
      <c r="I37" s="24"/>
      <c r="J37" s="24">
        <f t="shared" si="0"/>
        <v>5040.4333333333334</v>
      </c>
      <c r="K37" s="23">
        <f t="shared" si="1"/>
        <v>3</v>
      </c>
      <c r="L37" s="23">
        <f t="shared" si="2"/>
        <v>165.54323705102951</v>
      </c>
      <c r="M37" s="23">
        <f t="shared" si="3"/>
        <v>3.2843056559494785</v>
      </c>
      <c r="N37" s="23" t="str">
        <f t="shared" si="4"/>
        <v>ОДНОРОДНЫЕ</v>
      </c>
      <c r="O37" s="24">
        <f t="shared" si="5"/>
        <v>10080.866666666667</v>
      </c>
    </row>
    <row r="38" spans="1:15" s="8" customFormat="1" ht="42.75" customHeight="1" x14ac:dyDescent="0.25">
      <c r="A38" s="23">
        <v>19</v>
      </c>
      <c r="B38" s="20" t="s">
        <v>44</v>
      </c>
      <c r="C38" s="20" t="s">
        <v>25</v>
      </c>
      <c r="D38" s="22">
        <v>2</v>
      </c>
      <c r="E38" s="24">
        <v>12375</v>
      </c>
      <c r="F38" s="13">
        <v>12000</v>
      </c>
      <c r="G38" s="24">
        <v>11880.6</v>
      </c>
      <c r="H38" s="24"/>
      <c r="I38" s="24"/>
      <c r="J38" s="24">
        <f t="shared" si="0"/>
        <v>12085.199999999999</v>
      </c>
      <c r="K38" s="23">
        <f t="shared" si="1"/>
        <v>3</v>
      </c>
      <c r="L38" s="23">
        <f t="shared" si="2"/>
        <v>257.97697571682619</v>
      </c>
      <c r="M38" s="23">
        <f t="shared" si="3"/>
        <v>2.1346521010560537</v>
      </c>
      <c r="N38" s="23" t="str">
        <f t="shared" si="4"/>
        <v>ОДНОРОДНЫЕ</v>
      </c>
      <c r="O38" s="24">
        <f t="shared" si="5"/>
        <v>24170.399999999998</v>
      </c>
    </row>
    <row r="39" spans="1:15" s="8" customFormat="1" ht="42.75" customHeight="1" x14ac:dyDescent="0.25">
      <c r="A39" s="23">
        <v>20</v>
      </c>
      <c r="B39" s="20" t="s">
        <v>45</v>
      </c>
      <c r="C39" s="20" t="s">
        <v>25</v>
      </c>
      <c r="D39" s="22">
        <v>3</v>
      </c>
      <c r="E39" s="24">
        <v>6700</v>
      </c>
      <c r="F39" s="13">
        <v>7000</v>
      </c>
      <c r="G39" s="24">
        <v>6926.9</v>
      </c>
      <c r="H39" s="24"/>
      <c r="I39" s="24"/>
      <c r="J39" s="24">
        <f t="shared" si="0"/>
        <v>6875.6333333333341</v>
      </c>
      <c r="K39" s="23">
        <f t="shared" si="1"/>
        <v>3</v>
      </c>
      <c r="L39" s="23">
        <f t="shared" si="2"/>
        <v>156.43274380171601</v>
      </c>
      <c r="M39" s="23">
        <f t="shared" si="3"/>
        <v>2.2751757724386503</v>
      </c>
      <c r="N39" s="23" t="str">
        <f t="shared" si="4"/>
        <v>ОДНОРОДНЫЕ</v>
      </c>
      <c r="O39" s="24">
        <f t="shared" si="5"/>
        <v>20626.900000000001</v>
      </c>
    </row>
    <row r="40" spans="1:15" s="42" customFormat="1" ht="24" customHeight="1" x14ac:dyDescent="0.25">
      <c r="A40" s="41"/>
      <c r="B40" s="20"/>
      <c r="C40" s="20"/>
      <c r="D40" s="22"/>
      <c r="E40" s="40">
        <v>318627</v>
      </c>
      <c r="F40" s="43">
        <v>325780.09999999998</v>
      </c>
      <c r="G40" s="40">
        <v>325530</v>
      </c>
      <c r="H40" s="40"/>
      <c r="I40" s="40"/>
      <c r="J40" s="40">
        <f t="shared" si="0"/>
        <v>323312.36666666664</v>
      </c>
      <c r="K40" s="41">
        <f t="shared" si="1"/>
        <v>3</v>
      </c>
      <c r="L40" s="41">
        <f t="shared" si="2"/>
        <v>4059.5730198301985</v>
      </c>
      <c r="M40" s="41">
        <f t="shared" si="3"/>
        <v>1.255619468467656</v>
      </c>
      <c r="N40" s="41" t="str">
        <f t="shared" si="4"/>
        <v>ОДНОРОДНЫЕ</v>
      </c>
      <c r="O40" s="40"/>
    </row>
    <row r="41" spans="1:15" s="10" customFormat="1" x14ac:dyDescent="0.25">
      <c r="A41" s="8"/>
      <c r="B41" s="8"/>
      <c r="C41" s="8"/>
      <c r="D41" s="8"/>
      <c r="E41" s="9"/>
      <c r="F41" s="9"/>
      <c r="G41" s="9"/>
      <c r="H41" s="9"/>
      <c r="I41" s="9"/>
      <c r="J41" s="9"/>
      <c r="K41" s="8"/>
      <c r="L41" s="8"/>
      <c r="M41" s="8"/>
      <c r="N41" s="8"/>
      <c r="O41" s="9"/>
    </row>
    <row r="42" spans="1:15" s="10" customFormat="1" ht="14.45" customHeight="1" x14ac:dyDescent="0.25">
      <c r="A42" s="45" t="s">
        <v>56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</row>
    <row r="43" spans="1:15" s="10" customFormat="1" ht="18.75" customHeight="1" x14ac:dyDescent="0.25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</row>
    <row r="44" spans="1:15" s="10" customFormat="1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</row>
    <row r="45" spans="1:15" s="21" customFormat="1" ht="27.75" customHeight="1" x14ac:dyDescent="0.25">
      <c r="A45" s="46" t="s">
        <v>57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</row>
  </sheetData>
  <mergeCells count="17">
    <mergeCell ref="C18:D18"/>
    <mergeCell ref="A42:O42"/>
    <mergeCell ref="A43:O43"/>
    <mergeCell ref="A45:O45"/>
    <mergeCell ref="L13:M13"/>
    <mergeCell ref="B15:N15"/>
    <mergeCell ref="A44:O44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</mergeCells>
  <conditionalFormatting sqref="N20:N40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40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2022-05-24T03:11:34Z</dcterms:modified>
</cp:coreProperties>
</file>