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6" i="1" l="1"/>
  <c r="K26" i="1"/>
  <c r="J26" i="1"/>
  <c r="O26" i="1" s="1"/>
  <c r="J24" i="1"/>
  <c r="O24" i="1" s="1"/>
  <c r="K24" i="1"/>
  <c r="L24" i="1"/>
  <c r="J25" i="1"/>
  <c r="O25" i="1" s="1"/>
  <c r="K25" i="1"/>
  <c r="L25" i="1"/>
  <c r="J30" i="1"/>
  <c r="O30" i="1" s="1"/>
  <c r="K30" i="1"/>
  <c r="L30" i="1"/>
  <c r="J21" i="1"/>
  <c r="O21" i="1" s="1"/>
  <c r="K21" i="1"/>
  <c r="L21" i="1"/>
  <c r="J23" i="1"/>
  <c r="O23" i="1" s="1"/>
  <c r="K23" i="1"/>
  <c r="L23" i="1"/>
  <c r="J22" i="1"/>
  <c r="O22" i="1" s="1"/>
  <c r="K22" i="1"/>
  <c r="L22" i="1"/>
  <c r="J28" i="1"/>
  <c r="O28" i="1" s="1"/>
  <c r="K28" i="1"/>
  <c r="L28" i="1"/>
  <c r="M26" i="1" l="1"/>
  <c r="N26" i="1" s="1"/>
  <c r="M22" i="1"/>
  <c r="N22" i="1" s="1"/>
  <c r="M30" i="1"/>
  <c r="N30" i="1" s="1"/>
  <c r="M25" i="1"/>
  <c r="N25" i="1" s="1"/>
  <c r="M24" i="1"/>
  <c r="N24" i="1" s="1"/>
  <c r="M23" i="1"/>
  <c r="N23" i="1" s="1"/>
  <c r="M28" i="1"/>
  <c r="N28" i="1" s="1"/>
  <c r="M21" i="1"/>
  <c r="N21" i="1" s="1"/>
  <c r="L27" i="1"/>
  <c r="K27" i="1"/>
  <c r="L20" i="1"/>
  <c r="K20" i="1"/>
  <c r="L29" i="1"/>
  <c r="K29" i="1"/>
  <c r="J27" i="1"/>
  <c r="J20" i="1"/>
  <c r="O20" i="1" s="1"/>
  <c r="J29" i="1"/>
  <c r="L31" i="1"/>
  <c r="J31" i="1"/>
  <c r="O31" i="1" s="1"/>
  <c r="K31" i="1"/>
  <c r="M31" i="1" l="1"/>
  <c r="M27" i="1"/>
  <c r="N27" i="1" s="1"/>
  <c r="M29" i="1"/>
  <c r="N29" i="1" s="1"/>
  <c r="M20" i="1"/>
  <c r="N20" i="1" s="1"/>
  <c r="O27" i="1"/>
  <c r="O29" i="1"/>
  <c r="N31" i="1"/>
  <c r="C17" i="1" l="1"/>
</calcChain>
</file>

<file path=xl/sharedStrings.xml><?xml version="1.0" encoding="utf-8"?>
<sst xmlns="http://schemas.openxmlformats.org/spreadsheetml/2006/main" count="63" uniqueCount="49">
  <si>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</si>
  <si>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</si>
  <si>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</si>
  <si>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</si>
  <si>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</si>
  <si>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</si>
  <si>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</si>
  <si>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</si>
  <si>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</si>
  <si>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</si>
  <si>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</si>
  <si>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</si>
  <si>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</si>
  <si>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</si>
  <si>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</si>
  <si>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</si>
  <si>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</si>
  <si>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</si>
  <si>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</si>
  <si>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</si>
  <si>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</si>
  <si>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</si>
  <si>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</si>
  <si>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</si>
  <si>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</si>
  <si>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 xml:space="preserve">материнская плата </t>
  </si>
  <si>
    <t>шт</t>
  </si>
  <si>
    <t>блок питания</t>
  </si>
  <si>
    <t>сетевая карта</t>
  </si>
  <si>
    <t>оперативная память DDR4</t>
  </si>
  <si>
    <t>оперативная память DDR3</t>
  </si>
  <si>
    <t>жесткий диск</t>
  </si>
  <si>
    <t>SSD диск</t>
  </si>
  <si>
    <t>оперативная память SODDIMM DDR3</t>
  </si>
  <si>
    <t>термопаста</t>
  </si>
  <si>
    <t>блок розеток</t>
  </si>
  <si>
    <t>процессор</t>
  </si>
  <si>
    <t>ИТОГО:</t>
  </si>
  <si>
    <t>КП вх.2686-06/22 от 08.06.2022</t>
  </si>
  <si>
    <t>КП вх.2687-06/22 от 08.06.2022</t>
  </si>
  <si>
    <t>КП вх.2688-06/22 от 08.06.2022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</si>
  <si>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</si>
  <si>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275 031 (двести семьдесят пять тысяч тридцать один) рубль 60 копеек.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</si>
  <si>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</si>
  <si>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</si>
  <si>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</si>
  <si>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</si>
  <si>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111-22</t>
  </si>
  <si>
    <t>на поставку офисного оборудования (оргтехники, комплектующих для офисного оборудования, оргтехники) для медицинских работников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</si>
</sst>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zoomScale="85" zoomScaleNormal="85" zoomScalePageLayoutView="70" workbookViewId="0">
      <selection activeCell="O10" sqref="O10"/>
    </sheetView>
  </sheetViews>
  <sheetFormatPr defaultRowHeight="15" x14ac:dyDescent="0.25"/>
  <cols>
    <col min="1" max="1" width="9.140625" style="2"/>
    <col min="2" max="2" width="27.28515625" style="2" customWidth="1"/>
    <col min="3" max="3" width="9.140625" style="2"/>
    <col min="4" max="4" width="9.140625" style="26"/>
    <col min="5" max="7" width="16.855468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31"/>
      <c r="B1" s="31"/>
      <c r="C1" s="31"/>
      <c r="D1" s="31"/>
      <c r="K1" s="31"/>
      <c r="L1" s="31"/>
      <c r="M1" s="31"/>
      <c r="N1" s="31"/>
      <c r="O1" s="45" t="s">
        <v>43</v>
      </c>
    </row>
    <row r="2" spans="1:15" x14ac:dyDescent="0.25">
      <c r="O2" s="45" t="s">
        <v>44</v>
      </c>
    </row>
    <row r="3" spans="1:15" ht="14.45" customHeight="1" x14ac:dyDescent="0.25">
      <c r="A3" s="18"/>
      <c r="B3" s="18"/>
      <c r="C3" s="18"/>
      <c r="K3" s="18"/>
      <c r="L3" s="18"/>
      <c r="M3" s="18"/>
      <c r="N3" s="18"/>
      <c r="O3" s="45" t="s">
        <v>48</v>
      </c>
    </row>
    <row r="4" spans="1:15" ht="14.45" customHeight="1" x14ac:dyDescent="0.25">
      <c r="A4" s="18"/>
      <c r="B4" s="18"/>
      <c r="C4" s="18"/>
      <c r="K4" s="18"/>
      <c r="L4" s="18"/>
      <c r="M4" s="18"/>
      <c r="N4" s="18"/>
      <c r="O4" s="45" t="s">
        <v>45</v>
      </c>
    </row>
    <row r="5" spans="1:15" ht="14.45" customHeight="1" x14ac:dyDescent="0.25">
      <c r="A5" s="18"/>
      <c r="B5" s="18"/>
      <c r="C5" s="18"/>
      <c r="K5" s="18"/>
      <c r="L5" s="18"/>
      <c r="M5" s="18"/>
      <c r="N5" s="18"/>
      <c r="O5" s="45" t="s">
        <v>46</v>
      </c>
    </row>
    <row r="6" spans="1:15" ht="14.45" customHeight="1" x14ac:dyDescent="0.25">
      <c r="A6" s="18"/>
      <c r="B6" s="18"/>
      <c r="C6" s="18"/>
      <c r="K6" s="18"/>
      <c r="L6" s="18"/>
      <c r="M6" s="18"/>
      <c r="N6" s="18"/>
      <c r="O6" s="45" t="s">
        <v>47</v>
      </c>
    </row>
    <row r="7" spans="1:15" x14ac:dyDescent="0.25">
      <c r="A7" s="18"/>
      <c r="B7" s="18"/>
      <c r="C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4" t="s">
        <v>20</v>
      </c>
      <c r="M12" s="34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5" t="s">
        <v>19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5"/>
    </row>
    <row r="15" spans="1:15" hidden="1" x14ac:dyDescent="0.25"/>
    <row r="17" spans="1:15" s="8" customFormat="1" ht="51.6" customHeight="1" x14ac:dyDescent="0.25">
      <c r="A17" s="38" t="s">
        <v>14</v>
      </c>
      <c r="B17" s="39"/>
      <c r="C17" s="40">
        <f>SUMIF(O20:O31,"&gt;0")</f>
        <v>286491.25</v>
      </c>
      <c r="D17" s="39"/>
      <c r="E17" s="15" t="s">
        <v>38</v>
      </c>
      <c r="F17" s="15" t="s">
        <v>39</v>
      </c>
      <c r="G17" s="15" t="s">
        <v>40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33" t="s">
        <v>0</v>
      </c>
      <c r="B18" s="33" t="s">
        <v>1</v>
      </c>
      <c r="C18" s="33" t="s">
        <v>2</v>
      </c>
      <c r="D18" s="33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41" t="s">
        <v>15</v>
      </c>
      <c r="K18" s="33" t="s">
        <v>11</v>
      </c>
      <c r="L18" s="33" t="s">
        <v>12</v>
      </c>
      <c r="M18" s="33" t="s">
        <v>13</v>
      </c>
      <c r="N18" s="33" t="s">
        <v>9</v>
      </c>
      <c r="O18" s="37" t="s">
        <v>10</v>
      </c>
    </row>
    <row r="19" spans="1:15" s="8" customFormat="1" ht="30" x14ac:dyDescent="0.25">
      <c r="A19" s="33"/>
      <c r="B19" s="33"/>
      <c r="C19" s="7" t="s">
        <v>3</v>
      </c>
      <c r="D19" s="25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42"/>
      <c r="K19" s="33"/>
      <c r="L19" s="33"/>
      <c r="M19" s="33"/>
      <c r="N19" s="33"/>
      <c r="O19" s="37"/>
    </row>
    <row r="20" spans="1:15" s="8" customFormat="1" ht="30" x14ac:dyDescent="0.25">
      <c r="A20" s="23">
        <v>1</v>
      </c>
      <c r="B20" s="21" t="s">
        <v>31</v>
      </c>
      <c r="C20" s="21" t="s">
        <v>26</v>
      </c>
      <c r="D20" s="29">
        <v>5</v>
      </c>
      <c r="E20" s="19">
        <v>5038.8</v>
      </c>
      <c r="F20" s="19">
        <v>5248.75</v>
      </c>
      <c r="G20" s="19">
        <v>5458.7</v>
      </c>
      <c r="H20" s="16"/>
      <c r="I20" s="16"/>
      <c r="J20" s="16">
        <f t="shared" ref="J20:J26" si="0">AVERAGE(E20:I20)</f>
        <v>5248.75</v>
      </c>
      <c r="K20" s="17">
        <f t="shared" ref="K20:K26" si="1">COUNT(E20:I20)</f>
        <v>3</v>
      </c>
      <c r="L20" s="17">
        <f t="shared" ref="L20:L26" si="2">STDEV(E20:I20)</f>
        <v>209.94999999999982</v>
      </c>
      <c r="M20" s="17">
        <f t="shared" ref="M20:M26" si="3">L20/J20*100</f>
        <v>3.9999999999999964</v>
      </c>
      <c r="N20" s="17" t="str">
        <f t="shared" ref="N20:N26" si="4">IF(M20&lt;33,"ОДНОРОДНЫЕ","НЕОДНОРОДНЫЕ")</f>
        <v>ОДНОРОДНЫЕ</v>
      </c>
      <c r="O20" s="16">
        <f t="shared" ref="O20:O26" si="5">D20*J20</f>
        <v>26243.75</v>
      </c>
    </row>
    <row r="21" spans="1:15" s="8" customFormat="1" ht="30" x14ac:dyDescent="0.25">
      <c r="A21" s="28">
        <v>2</v>
      </c>
      <c r="B21" s="21" t="s">
        <v>32</v>
      </c>
      <c r="C21" s="21" t="s">
        <v>26</v>
      </c>
      <c r="D21" s="22">
        <v>15</v>
      </c>
      <c r="E21" s="24">
        <v>4078.8</v>
      </c>
      <c r="F21" s="24">
        <v>4248.75</v>
      </c>
      <c r="G21" s="24">
        <v>4418.7</v>
      </c>
      <c r="H21" s="24"/>
      <c r="I21" s="24"/>
      <c r="J21" s="24">
        <f t="shared" si="0"/>
        <v>4248.75</v>
      </c>
      <c r="K21" s="23">
        <f t="shared" si="1"/>
        <v>3</v>
      </c>
      <c r="L21" s="23">
        <f t="shared" si="2"/>
        <v>169.94999999999982</v>
      </c>
      <c r="M21" s="23">
        <f t="shared" si="3"/>
        <v>3.999999999999996</v>
      </c>
      <c r="N21" s="23" t="str">
        <f t="shared" si="4"/>
        <v>ОДНОРОДНЫЕ</v>
      </c>
      <c r="O21" s="24">
        <f t="shared" si="5"/>
        <v>63731.25</v>
      </c>
    </row>
    <row r="22" spans="1:15" s="8" customFormat="1" ht="30" x14ac:dyDescent="0.25">
      <c r="A22" s="28">
        <v>3</v>
      </c>
      <c r="B22" s="21" t="s">
        <v>29</v>
      </c>
      <c r="C22" s="21" t="s">
        <v>26</v>
      </c>
      <c r="D22" s="22">
        <v>15</v>
      </c>
      <c r="E22" s="24">
        <v>3838.8</v>
      </c>
      <c r="F22" s="24">
        <v>3998.75</v>
      </c>
      <c r="G22" s="24">
        <v>4158.7</v>
      </c>
      <c r="H22" s="24"/>
      <c r="I22" s="24"/>
      <c r="J22" s="24">
        <f t="shared" si="0"/>
        <v>3998.75</v>
      </c>
      <c r="K22" s="23">
        <f t="shared" si="1"/>
        <v>3</v>
      </c>
      <c r="L22" s="23">
        <f t="shared" si="2"/>
        <v>159.94999999999982</v>
      </c>
      <c r="M22" s="23">
        <f t="shared" si="3"/>
        <v>3.9999999999999951</v>
      </c>
      <c r="N22" s="23" t="str">
        <f t="shared" si="4"/>
        <v>ОДНОРОДНЫЕ</v>
      </c>
      <c r="O22" s="24">
        <f t="shared" si="5"/>
        <v>59981.25</v>
      </c>
    </row>
    <row r="23" spans="1:15" s="8" customFormat="1" ht="30" x14ac:dyDescent="0.25">
      <c r="A23" s="28">
        <v>4</v>
      </c>
      <c r="B23" s="21" t="s">
        <v>30</v>
      </c>
      <c r="C23" s="21" t="s">
        <v>26</v>
      </c>
      <c r="D23" s="22">
        <v>19</v>
      </c>
      <c r="E23" s="24">
        <v>2758.8</v>
      </c>
      <c r="F23" s="24">
        <v>2873.75</v>
      </c>
      <c r="G23" s="24">
        <v>2988.7</v>
      </c>
      <c r="H23" s="24"/>
      <c r="I23" s="24"/>
      <c r="J23" s="24">
        <f t="shared" si="0"/>
        <v>2873.75</v>
      </c>
      <c r="K23" s="23">
        <f t="shared" si="1"/>
        <v>3</v>
      </c>
      <c r="L23" s="23">
        <f t="shared" si="2"/>
        <v>114.94999999999982</v>
      </c>
      <c r="M23" s="23">
        <f t="shared" si="3"/>
        <v>3.9999999999999938</v>
      </c>
      <c r="N23" s="23" t="str">
        <f t="shared" si="4"/>
        <v>ОДНОРОДНЫЕ</v>
      </c>
      <c r="O23" s="24">
        <f t="shared" si="5"/>
        <v>54601.25</v>
      </c>
    </row>
    <row r="24" spans="1:15" s="8" customFormat="1" ht="30" x14ac:dyDescent="0.25">
      <c r="A24" s="28">
        <v>5</v>
      </c>
      <c r="B24" s="21" t="s">
        <v>27</v>
      </c>
      <c r="C24" s="21" t="s">
        <v>26</v>
      </c>
      <c r="D24" s="22">
        <v>10</v>
      </c>
      <c r="E24" s="19">
        <v>2364</v>
      </c>
      <c r="F24" s="19">
        <v>2462.5</v>
      </c>
      <c r="G24" s="19">
        <v>2561</v>
      </c>
      <c r="H24" s="16"/>
      <c r="I24" s="16"/>
      <c r="J24" s="16">
        <f t="shared" si="0"/>
        <v>2462.5</v>
      </c>
      <c r="K24" s="17">
        <f t="shared" si="1"/>
        <v>3</v>
      </c>
      <c r="L24" s="17">
        <f t="shared" si="2"/>
        <v>98.5</v>
      </c>
      <c r="M24" s="17">
        <f t="shared" si="3"/>
        <v>4</v>
      </c>
      <c r="N24" s="17" t="str">
        <f t="shared" si="4"/>
        <v>ОДНОРОДНЫЕ</v>
      </c>
      <c r="O24" s="16">
        <f t="shared" si="5"/>
        <v>24625</v>
      </c>
    </row>
    <row r="25" spans="1:15" s="8" customFormat="1" ht="30" x14ac:dyDescent="0.25">
      <c r="A25" s="28">
        <v>6</v>
      </c>
      <c r="B25" s="21" t="s">
        <v>28</v>
      </c>
      <c r="C25" s="21" t="s">
        <v>26</v>
      </c>
      <c r="D25" s="22">
        <v>15</v>
      </c>
      <c r="E25" s="24">
        <v>1020</v>
      </c>
      <c r="F25" s="24">
        <v>1062.5</v>
      </c>
      <c r="G25" s="24">
        <v>1105</v>
      </c>
      <c r="H25" s="24"/>
      <c r="I25" s="24"/>
      <c r="J25" s="24">
        <f t="shared" si="0"/>
        <v>1062.5</v>
      </c>
      <c r="K25" s="23">
        <f t="shared" si="1"/>
        <v>3</v>
      </c>
      <c r="L25" s="23">
        <f t="shared" si="2"/>
        <v>42.5</v>
      </c>
      <c r="M25" s="23">
        <f t="shared" si="3"/>
        <v>4</v>
      </c>
      <c r="N25" s="23" t="str">
        <f t="shared" si="4"/>
        <v>ОДНОРОДНЫЕ</v>
      </c>
      <c r="O25" s="24">
        <f t="shared" si="5"/>
        <v>15937.5</v>
      </c>
    </row>
    <row r="26" spans="1:15" s="8" customFormat="1" ht="30" x14ac:dyDescent="0.25">
      <c r="A26" s="28">
        <v>7</v>
      </c>
      <c r="B26" s="21" t="s">
        <v>33</v>
      </c>
      <c r="C26" s="21" t="s">
        <v>26</v>
      </c>
      <c r="D26" s="22">
        <v>1</v>
      </c>
      <c r="E26" s="27">
        <v>2998.8</v>
      </c>
      <c r="F26" s="27">
        <v>3123.75</v>
      </c>
      <c r="G26" s="27">
        <v>3248.7</v>
      </c>
      <c r="H26" s="27"/>
      <c r="I26" s="27"/>
      <c r="J26" s="27">
        <f t="shared" si="0"/>
        <v>3123.75</v>
      </c>
      <c r="K26" s="28">
        <f t="shared" si="1"/>
        <v>3</v>
      </c>
      <c r="L26" s="28">
        <f t="shared" si="2"/>
        <v>124.94999999999982</v>
      </c>
      <c r="M26" s="28">
        <f t="shared" si="3"/>
        <v>3.9999999999999938</v>
      </c>
      <c r="N26" s="28" t="str">
        <f t="shared" si="4"/>
        <v>ОДНОРОДНЫЕ</v>
      </c>
      <c r="O26" s="27">
        <f t="shared" si="5"/>
        <v>3123.75</v>
      </c>
    </row>
    <row r="27" spans="1:15" s="8" customFormat="1" ht="30" x14ac:dyDescent="0.25">
      <c r="A27" s="28">
        <v>8</v>
      </c>
      <c r="B27" s="20" t="s">
        <v>34</v>
      </c>
      <c r="C27" s="21" t="s">
        <v>26</v>
      </c>
      <c r="D27" s="30">
        <v>4</v>
      </c>
      <c r="E27" s="16">
        <v>858</v>
      </c>
      <c r="F27" s="16">
        <v>893.75</v>
      </c>
      <c r="G27" s="16">
        <v>929.5</v>
      </c>
      <c r="H27" s="16"/>
      <c r="I27" s="16"/>
      <c r="J27" s="16">
        <f t="shared" ref="J27" si="6">AVERAGE(E27:I27)</f>
        <v>893.75</v>
      </c>
      <c r="K27" s="17">
        <f t="shared" ref="K27" si="7">COUNT(E27:I27)</f>
        <v>3</v>
      </c>
      <c r="L27" s="17">
        <f t="shared" ref="L27" si="8">STDEV(E27:I27)</f>
        <v>35.75</v>
      </c>
      <c r="M27" s="17">
        <f t="shared" ref="M27" si="9">L27/J27*100</f>
        <v>4</v>
      </c>
      <c r="N27" s="17" t="str">
        <f t="shared" ref="N27" si="10">IF(M27&lt;33,"ОДНОРОДНЫЕ","НЕОДНОРОДНЫЕ")</f>
        <v>ОДНОРОДНЫЕ</v>
      </c>
      <c r="O27" s="16">
        <f t="shared" ref="O27" si="11">D27*J27</f>
        <v>3575</v>
      </c>
    </row>
    <row r="28" spans="1:15" s="8" customFormat="1" ht="30" x14ac:dyDescent="0.25">
      <c r="A28" s="28">
        <v>9</v>
      </c>
      <c r="B28" s="21" t="s">
        <v>35</v>
      </c>
      <c r="C28" s="21" t="s">
        <v>26</v>
      </c>
      <c r="D28" s="22">
        <v>2</v>
      </c>
      <c r="E28" s="24">
        <v>1798.8</v>
      </c>
      <c r="F28" s="24">
        <v>1873.75</v>
      </c>
      <c r="G28" s="24">
        <v>1948.7</v>
      </c>
      <c r="H28" s="24"/>
      <c r="I28" s="24"/>
      <c r="J28" s="24">
        <f>AVERAGE(E28:I28)</f>
        <v>1873.75</v>
      </c>
      <c r="K28" s="23">
        <f>COUNT(E28:I28)</f>
        <v>3</v>
      </c>
      <c r="L28" s="23">
        <f>STDEV(E28:I28)</f>
        <v>74.950000000000045</v>
      </c>
      <c r="M28" s="23">
        <f>L28/J28*100</f>
        <v>4.0000000000000018</v>
      </c>
      <c r="N28" s="23" t="str">
        <f>IF(M28&lt;33,"ОДНОРОДНЫЕ","НЕОДНОРОДНЫЕ")</f>
        <v>ОДНОРОДНЫЕ</v>
      </c>
      <c r="O28" s="24">
        <f>D28*J28</f>
        <v>3747.5</v>
      </c>
    </row>
    <row r="29" spans="1:15" s="8" customFormat="1" ht="30" x14ac:dyDescent="0.25">
      <c r="A29" s="28">
        <v>10</v>
      </c>
      <c r="B29" s="21" t="s">
        <v>25</v>
      </c>
      <c r="C29" s="21" t="s">
        <v>26</v>
      </c>
      <c r="D29" s="22">
        <v>1</v>
      </c>
      <c r="E29" s="19">
        <v>6888</v>
      </c>
      <c r="F29" s="19">
        <v>7175</v>
      </c>
      <c r="G29" s="19">
        <v>7462</v>
      </c>
      <c r="H29" s="16"/>
      <c r="I29" s="16"/>
      <c r="J29" s="16">
        <f>AVERAGE(E29:I29)</f>
        <v>7175</v>
      </c>
      <c r="K29" s="17">
        <f>COUNT(E29:I29)</f>
        <v>3</v>
      </c>
      <c r="L29" s="17">
        <f>STDEV(E29:I29)</f>
        <v>287</v>
      </c>
      <c r="M29" s="17">
        <f>L29/J29*100</f>
        <v>4</v>
      </c>
      <c r="N29" s="17" t="str">
        <f>IF(M29&lt;33,"ОДНОРОДНЫЕ","НЕОДНОРОДНЫЕ")</f>
        <v>ОДНОРОДНЫЕ</v>
      </c>
      <c r="O29" s="16">
        <f>D29*J29</f>
        <v>7175</v>
      </c>
    </row>
    <row r="30" spans="1:15" s="8" customFormat="1" ht="30" x14ac:dyDescent="0.25">
      <c r="A30" s="28">
        <v>11</v>
      </c>
      <c r="B30" s="21" t="s">
        <v>36</v>
      </c>
      <c r="C30" s="21" t="s">
        <v>26</v>
      </c>
      <c r="D30" s="22">
        <v>1</v>
      </c>
      <c r="E30" s="24">
        <v>22800</v>
      </c>
      <c r="F30" s="24">
        <v>23750</v>
      </c>
      <c r="G30" s="24">
        <v>24700</v>
      </c>
      <c r="H30" s="24"/>
      <c r="I30" s="24"/>
      <c r="J30" s="24">
        <f t="shared" ref="J30" si="12">AVERAGE(E30:I30)</f>
        <v>23750</v>
      </c>
      <c r="K30" s="23">
        <f t="shared" ref="K30" si="13">COUNT(E30:I30)</f>
        <v>3</v>
      </c>
      <c r="L30" s="23">
        <f t="shared" ref="L30" si="14">STDEV(E30:I30)</f>
        <v>950</v>
      </c>
      <c r="M30" s="23">
        <f t="shared" ref="M30" si="15">L30/J30*100</f>
        <v>4</v>
      </c>
      <c r="N30" s="23" t="str">
        <f t="shared" ref="N30" si="16">IF(M30&lt;33,"ОДНОРОДНЫЕ","НЕОДНОРОДНЫЕ")</f>
        <v>ОДНОРОДНЫЕ</v>
      </c>
      <c r="O30" s="24">
        <f t="shared" ref="O30" si="17">D30*J30</f>
        <v>23750</v>
      </c>
    </row>
    <row r="31" spans="1:15" s="8" customFormat="1" ht="14.45" customHeight="1" x14ac:dyDescent="0.25">
      <c r="A31" s="28">
        <v>12</v>
      </c>
      <c r="B31" s="20" t="s">
        <v>37</v>
      </c>
      <c r="C31" s="21"/>
      <c r="D31" s="30"/>
      <c r="E31" s="16">
        <v>275031.59999999998</v>
      </c>
      <c r="F31" s="16">
        <v>286491.25</v>
      </c>
      <c r="G31" s="16">
        <v>297950.90000000002</v>
      </c>
      <c r="H31" s="14"/>
      <c r="I31" s="6"/>
      <c r="J31" s="6">
        <f>AVERAGE(E31:I31)</f>
        <v>286491.25</v>
      </c>
      <c r="K31" s="7">
        <f>COUNT(E31:I31)</f>
        <v>3</v>
      </c>
      <c r="L31" s="7">
        <f>STDEV(E31:I31)</f>
        <v>11459.650000000023</v>
      </c>
      <c r="M31" s="7">
        <f>L31/J31*100</f>
        <v>4.000000000000008</v>
      </c>
      <c r="N31" s="7" t="str">
        <f>IF(M31&lt;33,"ОДНОРОДНЫЕ","НЕОДНОРОДНЫЕ")</f>
        <v>ОДНОРОДНЫЕ</v>
      </c>
      <c r="O31" s="6">
        <f>D31*J31</f>
        <v>0</v>
      </c>
    </row>
    <row r="32" spans="1:15" s="10" customFormat="1" ht="19.899999999999999" customHeight="1" x14ac:dyDescent="0.25">
      <c r="A32" s="8"/>
      <c r="B32" s="8"/>
      <c r="C32" s="8"/>
      <c r="D32" s="8"/>
      <c r="E32" s="9"/>
      <c r="F32" s="9"/>
      <c r="G32" s="9"/>
      <c r="H32" s="9"/>
      <c r="I32" s="9"/>
      <c r="J32" s="9"/>
      <c r="K32" s="8"/>
      <c r="L32" s="8"/>
      <c r="M32" s="8"/>
      <c r="N32" s="8"/>
      <c r="O32" s="9"/>
    </row>
    <row r="33" spans="1:15" s="32" customFormat="1" ht="35.450000000000003" customHeight="1" x14ac:dyDescent="0.25">
      <c r="A33" s="43" t="s">
        <v>41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</row>
    <row r="34" spans="1:15" s="32" customFormat="1" ht="35.450000000000003" customHeight="1" x14ac:dyDescent="0.25">
      <c r="A34" s="43" t="s">
        <v>24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1:15" s="32" customForma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 s="32" customFormat="1" ht="32.450000000000003" customHeight="1" x14ac:dyDescent="0.25">
      <c r="A36" s="44" t="s">
        <v>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</row>
  </sheetData>
  <mergeCells count="17">
    <mergeCell ref="B18:B19"/>
    <mergeCell ref="C18:D18"/>
    <mergeCell ref="A36:O36"/>
    <mergeCell ref="L12:M12"/>
    <mergeCell ref="B14:N14"/>
    <mergeCell ref="A33:O33"/>
    <mergeCell ref="A34:O34"/>
    <mergeCell ref="A35:O35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</mergeCells>
  <conditionalFormatting sqref="N20:N25 N30:N31 N27:N28">
    <cfRule type="containsText" dxfId="17" priority="16" operator="containsText" text="НЕ">
      <formula>NOT(ISERROR(SEARCH("НЕ",N20)))</formula>
    </cfRule>
    <cfRule type="containsText" dxfId="16" priority="17" operator="containsText" text="ОДНОРОДНЫЕ">
      <formula>NOT(ISERROR(SEARCH("ОДНОРОДНЫЕ",N20)))</formula>
    </cfRule>
    <cfRule type="containsText" dxfId="15" priority="18" operator="containsText" text="НЕОДНОРОДНЫЕ">
      <formula>NOT(ISERROR(SEARCH("НЕОДНОРОДНЫЕ",N20)))</formula>
    </cfRule>
  </conditionalFormatting>
  <conditionalFormatting sqref="N20:N25 N30:N31 N27:N28">
    <cfRule type="containsText" dxfId="14" priority="13" operator="containsText" text="НЕОДНОРОДНЫЕ">
      <formula>NOT(ISERROR(SEARCH("НЕОДНОРОДНЫЕ",N20)))</formula>
    </cfRule>
    <cfRule type="containsText" dxfId="13" priority="14" operator="containsText" text="ОДНОРОДНЫЕ">
      <formula>NOT(ISERROR(SEARCH("ОДНОРОДНЫЕ",N20)))</formula>
    </cfRule>
    <cfRule type="containsText" dxfId="12" priority="15" operator="containsText" text="НЕОДНОРОДНЫЕ">
      <formula>NOT(ISERROR(SEARCH("НЕОДНОРОДНЫЕ",N20)))</formula>
    </cfRule>
  </conditionalFormatting>
  <conditionalFormatting sqref="N29">
    <cfRule type="containsText" dxfId="11" priority="10" operator="containsText" text="НЕ">
      <formula>NOT(ISERROR(SEARCH("НЕ",N29)))</formula>
    </cfRule>
    <cfRule type="containsText" dxfId="10" priority="11" operator="containsText" text="ОДНОРОДНЫЕ">
      <formula>NOT(ISERROR(SEARCH("ОДНОРОДНЫЕ",N29)))</formula>
    </cfRule>
    <cfRule type="containsText" dxfId="9" priority="12" operator="containsText" text="НЕОДНОРОДНЫЕ">
      <formula>NOT(ISERROR(SEARCH("НЕОДНОРОДНЫЕ",N29)))</formula>
    </cfRule>
  </conditionalFormatting>
  <conditionalFormatting sqref="N29">
    <cfRule type="containsText" dxfId="8" priority="7" operator="containsText" text="НЕОДНОРОДНЫЕ">
      <formula>NOT(ISERROR(SEARCH("НЕОДНОРОДНЫЕ",N29)))</formula>
    </cfRule>
    <cfRule type="containsText" dxfId="7" priority="8" operator="containsText" text="ОДНОРОДНЫЕ">
      <formula>NOT(ISERROR(SEARCH("ОДНОРОДНЫЕ",N29)))</formula>
    </cfRule>
    <cfRule type="containsText" dxfId="6" priority="9" operator="containsText" text="НЕОДНОРОДНЫЕ">
      <formula>NOT(ISERROR(SEARCH("НЕОДНОРОДНЫЕ",N29)))</formula>
    </cfRule>
  </conditionalFormatting>
  <conditionalFormatting sqref="N26">
    <cfRule type="containsText" dxfId="5" priority="4" operator="containsText" text="НЕ">
      <formula>NOT(ISERROR(SEARCH("НЕ",N26)))</formula>
    </cfRule>
    <cfRule type="containsText" dxfId="4" priority="5" operator="containsText" text="ОДНОРОДНЫЕ">
      <formula>NOT(ISERROR(SEARCH("ОДНОРОДНЫЕ",N26)))</formula>
    </cfRule>
    <cfRule type="containsText" dxfId="3" priority="6" operator="containsText" text="НЕОДНОРОДНЫЕ">
      <formula>NOT(ISERROR(SEARCH("НЕОДНОРОДНЫЕ",N26)))</formula>
    </cfRule>
  </conditionalFormatting>
  <conditionalFormatting sqref="N26">
    <cfRule type="containsText" dxfId="2" priority="1" operator="containsText" text="НЕОДНОРОДНЫЕ">
      <formula>NOT(ISERROR(SEARCH("НЕОДНОРОДНЫЕ",N26)))</formula>
    </cfRule>
    <cfRule type="containsText" dxfId="1" priority="2" operator="containsText" text="ОДНОРОДНЫЕ">
      <formula>NOT(ISERROR(SEARCH("ОДНОРОДНЫЕ",N26)))</formula>
    </cfRule>
    <cfRule type="containsText" dxfId="0" priority="3" operator="containsText" text="НЕОДНОРОДНЫЕ">
      <formula>NOT(ISERROR(SEARCH("НЕОДНОРОДНЫЕ",N26)))</formula>
    </cfRule>
  </conditionalFormatting>
  <pageMargins left="0.31496062992125984" right="0.19685039370078741" top="0.35433070866141736" bottom="0.35433070866141736" header="0.11811023622047245" footer="0.11811023622047245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2022-06-17T07:47:03Z</dcterms:modified>
</cp:coreProperties>
</file>