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31" i="1" l="1"/>
  <c r="K31" i="1"/>
  <c r="J31" i="1"/>
  <c r="O31" i="1" s="1"/>
  <c r="L30" i="1"/>
  <c r="K30" i="1"/>
  <c r="J30" i="1"/>
  <c r="O30" i="1" s="1"/>
  <c r="L29" i="1"/>
  <c r="K29" i="1"/>
  <c r="J29" i="1"/>
  <c r="O29" i="1" s="1"/>
  <c r="L28" i="1"/>
  <c r="K28" i="1"/>
  <c r="J28" i="1"/>
  <c r="L27" i="1"/>
  <c r="K27" i="1"/>
  <c r="J27" i="1"/>
  <c r="O27" i="1" s="1"/>
  <c r="L26" i="1"/>
  <c r="K26" i="1"/>
  <c r="J26" i="1"/>
  <c r="O26" i="1" s="1"/>
  <c r="J23" i="1"/>
  <c r="O23" i="1" s="1"/>
  <c r="J24" i="1"/>
  <c r="O24" i="1" s="1"/>
  <c r="J20" i="1"/>
  <c r="K20" i="1"/>
  <c r="L20" i="1"/>
  <c r="J21" i="1"/>
  <c r="K21" i="1"/>
  <c r="L21" i="1"/>
  <c r="J22" i="1"/>
  <c r="O22" i="1" s="1"/>
  <c r="K22" i="1"/>
  <c r="L22" i="1"/>
  <c r="K23" i="1"/>
  <c r="L23" i="1"/>
  <c r="K24" i="1"/>
  <c r="L24" i="1"/>
  <c r="J25" i="1"/>
  <c r="K25" i="1"/>
  <c r="L25" i="1"/>
  <c r="L32" i="1"/>
  <c r="J32" i="1"/>
  <c r="O32" i="1" s="1"/>
  <c r="K32" i="1"/>
  <c r="M26" i="1" l="1"/>
  <c r="N26" i="1" s="1"/>
  <c r="M32" i="1"/>
  <c r="N32" i="1" s="1"/>
  <c r="M31" i="1"/>
  <c r="N31" i="1" s="1"/>
  <c r="M23" i="1"/>
  <c r="N23" i="1" s="1"/>
  <c r="M27" i="1"/>
  <c r="N27" i="1" s="1"/>
  <c r="M30" i="1"/>
  <c r="N30" i="1" s="1"/>
  <c r="M28" i="1"/>
  <c r="N28" i="1" s="1"/>
  <c r="M29" i="1"/>
  <c r="N29" i="1" s="1"/>
  <c r="O28" i="1"/>
  <c r="M24" i="1"/>
  <c r="N24" i="1" s="1"/>
  <c r="M25" i="1"/>
  <c r="N25" i="1" s="1"/>
  <c r="O21" i="1"/>
  <c r="M20" i="1"/>
  <c r="N20" i="1" s="1"/>
  <c r="M22" i="1"/>
  <c r="N22" i="1" s="1"/>
  <c r="O25" i="1"/>
  <c r="O20" i="1"/>
  <c r="C17" i="1" l="1"/>
  <c r="M21" i="1"/>
  <c r="N21" i="1" s="1"/>
</calcChain>
</file>

<file path=xl/sharedStrings.xml><?xml version="1.0" encoding="utf-8"?>
<sst xmlns="http://schemas.openxmlformats.org/spreadsheetml/2006/main" count="65" uniqueCount="51">
  <si>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</si>
  <si>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</si>
  <si>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</si>
  <si>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</si>
  <si>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</si>
  <si>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</si>
  <si>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</si>
  <si>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</si>
  <si>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</si>
  <si>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</si>
  <si>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</si>
  <si>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</si>
  <si>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</si>
  <si>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</si>
  <si>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</si>
  <si>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</si>
  <si>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</si>
  <si>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</si>
  <si>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</si>
  <si>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</si>
  <si>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</si>
  <si>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</si>
  <si>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</si>
  <si>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</si>
  <si>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</si>
  <si>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 xml:space="preserve">Цоликлон анти-А, реагент. </t>
  </si>
  <si>
    <t>Цоликлон анти-В, реагент.</t>
  </si>
  <si>
    <t>Цоликлон анти-Д супер, реагент.</t>
  </si>
  <si>
    <t>Цоликлон анти-С супер, реагент.</t>
  </si>
  <si>
    <t xml:space="preserve">Цоликлон анти-с супер, реагент. </t>
  </si>
  <si>
    <t xml:space="preserve">Цоликлон анти-Е супер, реагент. </t>
  </si>
  <si>
    <t>Цоликлон анти-е супер, реагент.</t>
  </si>
  <si>
    <t>Цоликлон анти-Келл (К) Супер, реагент.</t>
  </si>
  <si>
    <t xml:space="preserve">Цоликлон анти АВ, реагент </t>
  </si>
  <si>
    <t>Реагент анти- А1 Лектин, реагент.</t>
  </si>
  <si>
    <t>Набор «Эритротест-ИммуноКонтроль», реагент.</t>
  </si>
  <si>
    <t>Набор «Эритротест -Экспресс Контроль», реагент.</t>
  </si>
  <si>
    <t>флак</t>
  </si>
  <si>
    <t>шт.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</si>
  <si>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</si>
  <si>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ИТОГО:</t>
  </si>
  <si>
    <t>Исходя из имеющегося у Заказчика объёма финансового обеспечения для осуществления закупки НМЦД устанавливается в размере  349 300,00 (триста сорок девять тысяч триста) рублей.</t>
  </si>
  <si>
    <t>КП вх.2654-06/22 от 06.06.2022</t>
  </si>
  <si>
    <t>КП вх.2655-06/22 от 06.06.2022</t>
  </si>
  <si>
    <t>КП вх.2653-06/22 от 06.06.2022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</si>
  <si>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</si>
  <si>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</si>
  <si>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</si>
  <si>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</si>
  <si>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109-22</t>
  </si>
  <si>
    <t>на поставку реактивов для определения групп крови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</si>
</sst>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zoomScale="85" zoomScaleNormal="85" zoomScalePageLayoutView="70" workbookViewId="0">
      <selection activeCell="O18" sqref="O18:O19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9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15"/>
      <c r="B1" s="15"/>
      <c r="C1" s="15"/>
      <c r="D1" s="15"/>
      <c r="E1" s="4"/>
      <c r="F1" s="4"/>
      <c r="G1" s="4"/>
      <c r="H1" s="4"/>
      <c r="I1" s="4"/>
      <c r="J1" s="4"/>
      <c r="K1" s="15"/>
      <c r="L1" s="15"/>
      <c r="M1" s="15"/>
      <c r="N1" s="15"/>
      <c r="O1" s="35" t="s">
        <v>45</v>
      </c>
    </row>
    <row r="2" spans="1:15" x14ac:dyDescent="0.25">
      <c r="A2" s="15"/>
      <c r="B2" s="15"/>
      <c r="C2" s="15"/>
      <c r="D2" s="15"/>
      <c r="E2" s="4"/>
      <c r="F2" s="4"/>
      <c r="G2" s="4"/>
      <c r="H2" s="4"/>
      <c r="I2" s="4"/>
      <c r="J2" s="4"/>
      <c r="K2" s="15"/>
      <c r="L2" s="15"/>
      <c r="M2" s="15"/>
      <c r="N2" s="15"/>
      <c r="O2" s="35" t="s">
        <v>46</v>
      </c>
    </row>
    <row r="3" spans="1:15" x14ac:dyDescent="0.25">
      <c r="A3" s="15"/>
      <c r="B3" s="15"/>
      <c r="C3" s="15"/>
      <c r="D3" s="15"/>
      <c r="E3" s="4"/>
      <c r="F3" s="4"/>
      <c r="G3" s="4"/>
      <c r="H3" s="4"/>
      <c r="I3" s="4"/>
      <c r="J3" s="4"/>
      <c r="K3" s="15"/>
      <c r="L3" s="15"/>
      <c r="M3" s="15"/>
      <c r="N3" s="15"/>
      <c r="O3" s="35" t="s">
        <v>50</v>
      </c>
    </row>
    <row r="4" spans="1:15" x14ac:dyDescent="0.25">
      <c r="A4" s="15"/>
      <c r="B4" s="15"/>
      <c r="C4" s="15"/>
      <c r="D4" s="15"/>
      <c r="E4" s="4"/>
      <c r="F4" s="4"/>
      <c r="G4" s="4"/>
      <c r="H4" s="4"/>
      <c r="I4" s="4"/>
      <c r="J4" s="4"/>
      <c r="K4" s="15"/>
      <c r="L4" s="15"/>
      <c r="M4" s="15"/>
      <c r="N4" s="15"/>
      <c r="O4" s="35" t="s">
        <v>47</v>
      </c>
    </row>
    <row r="5" spans="1:15" x14ac:dyDescent="0.25">
      <c r="A5" s="15"/>
      <c r="B5" s="15"/>
      <c r="C5" s="15"/>
      <c r="D5" s="15"/>
      <c r="E5" s="4"/>
      <c r="F5" s="4"/>
      <c r="G5" s="4"/>
      <c r="H5" s="4"/>
      <c r="I5" s="4"/>
      <c r="J5" s="4"/>
      <c r="K5" s="15"/>
      <c r="L5" s="15"/>
      <c r="M5" s="15"/>
      <c r="N5" s="15"/>
      <c r="O5" s="35" t="s">
        <v>48</v>
      </c>
    </row>
    <row r="6" spans="1:15" x14ac:dyDescent="0.25">
      <c r="A6" s="15"/>
      <c r="B6" s="15"/>
      <c r="C6" s="15"/>
      <c r="D6" s="15"/>
      <c r="E6" s="4"/>
      <c r="F6" s="4"/>
      <c r="G6" s="4"/>
      <c r="H6" s="4"/>
      <c r="I6" s="4"/>
      <c r="J6" s="4"/>
      <c r="K6" s="15"/>
      <c r="L6" s="15"/>
      <c r="M6" s="15"/>
      <c r="N6" s="15"/>
      <c r="O6" s="35" t="s">
        <v>49</v>
      </c>
    </row>
    <row r="7" spans="1:15" x14ac:dyDescent="0.25">
      <c r="A7" s="15"/>
      <c r="B7" s="15"/>
      <c r="C7" s="15"/>
      <c r="D7" s="15"/>
      <c r="E7" s="4"/>
      <c r="F7" s="4"/>
      <c r="G7" s="4"/>
      <c r="H7" s="4"/>
      <c r="I7" s="4"/>
      <c r="J7" s="4"/>
      <c r="K7" s="15"/>
      <c r="L7" s="15"/>
      <c r="M7" s="15"/>
      <c r="N7" s="15"/>
      <c r="O7" s="4"/>
    </row>
    <row r="8" spans="1:15" s="5" customFormat="1" x14ac:dyDescent="0.25">
      <c r="A8" s="15"/>
      <c r="B8" s="15"/>
      <c r="C8" s="15"/>
      <c r="D8" s="15"/>
      <c r="E8" s="4"/>
      <c r="F8" s="4"/>
      <c r="G8" s="4"/>
      <c r="H8" s="4"/>
      <c r="I8" s="4"/>
      <c r="J8" s="4"/>
      <c r="K8" s="15"/>
      <c r="L8" s="15"/>
      <c r="M8" s="15"/>
      <c r="N8" s="15"/>
      <c r="O8" s="6" t="s">
        <v>16</v>
      </c>
    </row>
    <row r="9" spans="1:15" s="5" customFormat="1" x14ac:dyDescent="0.25">
      <c r="A9" s="15"/>
      <c r="B9" s="15"/>
      <c r="C9" s="15"/>
      <c r="D9" s="15"/>
      <c r="E9" s="4"/>
      <c r="F9" s="4"/>
      <c r="G9" s="4"/>
      <c r="H9" s="4"/>
      <c r="I9" s="4"/>
      <c r="J9" s="4"/>
      <c r="K9" s="15"/>
      <c r="L9" s="15"/>
      <c r="M9" s="15"/>
      <c r="N9" s="15"/>
      <c r="O9" s="7" t="s">
        <v>21</v>
      </c>
    </row>
    <row r="10" spans="1:15" s="5" customFormat="1" x14ac:dyDescent="0.25">
      <c r="A10" s="15"/>
      <c r="B10" s="15"/>
      <c r="C10" s="15"/>
      <c r="D10" s="15"/>
      <c r="E10" s="4"/>
      <c r="F10" s="4"/>
      <c r="G10" s="4"/>
      <c r="H10" s="4"/>
      <c r="I10" s="4"/>
      <c r="J10" s="4"/>
      <c r="K10" s="15"/>
      <c r="L10" s="15"/>
      <c r="M10" s="15"/>
      <c r="N10" s="15"/>
      <c r="O10" s="7" t="s">
        <v>17</v>
      </c>
    </row>
    <row r="11" spans="1:15" s="5" customFormat="1" x14ac:dyDescent="0.25">
      <c r="A11" s="15"/>
      <c r="B11" s="15"/>
      <c r="C11" s="15"/>
      <c r="D11" s="15"/>
      <c r="E11" s="4"/>
      <c r="F11" s="4"/>
      <c r="G11" s="4"/>
      <c r="H11" s="4"/>
      <c r="I11" s="4"/>
      <c r="J11" s="4"/>
      <c r="K11" s="15"/>
      <c r="L11" s="15"/>
      <c r="M11" s="15"/>
      <c r="N11" s="15"/>
      <c r="O11" s="4"/>
    </row>
    <row r="12" spans="1:15" s="5" customFormat="1" ht="28.9" customHeight="1" x14ac:dyDescent="0.25">
      <c r="A12" s="15"/>
      <c r="B12" s="15"/>
      <c r="C12" s="15"/>
      <c r="D12" s="15"/>
      <c r="E12" s="4"/>
      <c r="F12" s="4"/>
      <c r="G12" s="4"/>
      <c r="H12" s="4"/>
      <c r="I12" s="4"/>
      <c r="J12" s="4"/>
      <c r="K12" s="15"/>
      <c r="L12" s="17" t="s">
        <v>20</v>
      </c>
      <c r="M12" s="17"/>
      <c r="N12" s="15"/>
      <c r="O12" s="4" t="s">
        <v>18</v>
      </c>
    </row>
    <row r="13" spans="1:15" x14ac:dyDescent="0.25">
      <c r="A13" s="15"/>
      <c r="B13" s="15"/>
      <c r="C13" s="15"/>
      <c r="D13" s="15"/>
      <c r="E13" s="4"/>
      <c r="F13" s="4"/>
      <c r="G13" s="4"/>
      <c r="H13" s="4"/>
      <c r="I13" s="4"/>
      <c r="J13" s="4"/>
      <c r="K13" s="15"/>
      <c r="L13" s="15"/>
      <c r="M13" s="15"/>
      <c r="N13" s="15"/>
      <c r="O13" s="4"/>
    </row>
    <row r="14" spans="1:15" x14ac:dyDescent="0.25">
      <c r="A14" s="15"/>
      <c r="B14" s="17" t="s">
        <v>19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4"/>
    </row>
    <row r="15" spans="1:15" hidden="1" x14ac:dyDescent="0.25">
      <c r="A15" s="15"/>
      <c r="B15" s="15"/>
      <c r="C15" s="15"/>
      <c r="D15" s="15"/>
      <c r="E15" s="4"/>
      <c r="F15" s="4"/>
      <c r="G15" s="4"/>
      <c r="H15" s="4"/>
      <c r="I15" s="4"/>
      <c r="J15" s="4"/>
      <c r="K15" s="15"/>
      <c r="L15" s="15"/>
      <c r="M15" s="15"/>
      <c r="N15" s="15"/>
      <c r="O15" s="4"/>
    </row>
    <row r="16" spans="1:15" x14ac:dyDescent="0.25">
      <c r="A16" s="15"/>
      <c r="B16" s="15"/>
      <c r="C16" s="15"/>
      <c r="D16" s="15"/>
      <c r="E16" s="4"/>
      <c r="F16" s="4"/>
      <c r="G16" s="4"/>
      <c r="H16" s="4"/>
      <c r="I16" s="4"/>
      <c r="J16" s="4"/>
      <c r="K16" s="15"/>
      <c r="L16" s="15"/>
      <c r="M16" s="15"/>
      <c r="N16" s="15"/>
      <c r="O16" s="4"/>
    </row>
    <row r="17" spans="1:15" s="8" customFormat="1" ht="45.6" customHeight="1" x14ac:dyDescent="0.25">
      <c r="A17" s="18" t="s">
        <v>14</v>
      </c>
      <c r="B17" s="19"/>
      <c r="C17" s="20">
        <f>SUMIF(O20:O32,"&gt;0")</f>
        <v>351906.33333333331</v>
      </c>
      <c r="D17" s="19"/>
      <c r="E17" s="21" t="s">
        <v>42</v>
      </c>
      <c r="F17" s="21" t="s">
        <v>43</v>
      </c>
      <c r="G17" s="21" t="s">
        <v>44</v>
      </c>
      <c r="H17" s="21"/>
      <c r="I17" s="22"/>
      <c r="J17" s="22"/>
      <c r="K17" s="23"/>
      <c r="L17" s="23"/>
      <c r="M17" s="23"/>
      <c r="N17" s="23"/>
      <c r="O17" s="22"/>
    </row>
    <row r="18" spans="1:15" s="8" customFormat="1" ht="30" customHeight="1" x14ac:dyDescent="0.25">
      <c r="A18" s="24" t="s">
        <v>0</v>
      </c>
      <c r="B18" s="24" t="s">
        <v>1</v>
      </c>
      <c r="C18" s="24" t="s">
        <v>2</v>
      </c>
      <c r="D18" s="24"/>
      <c r="E18" s="22" t="s">
        <v>5</v>
      </c>
      <c r="F18" s="22" t="s">
        <v>7</v>
      </c>
      <c r="G18" s="22" t="s">
        <v>8</v>
      </c>
      <c r="H18" s="22" t="s">
        <v>22</v>
      </c>
      <c r="I18" s="22" t="s">
        <v>23</v>
      </c>
      <c r="J18" s="25" t="s">
        <v>15</v>
      </c>
      <c r="K18" s="24" t="s">
        <v>11</v>
      </c>
      <c r="L18" s="24" t="s">
        <v>12</v>
      </c>
      <c r="M18" s="24" t="s">
        <v>13</v>
      </c>
      <c r="N18" s="24" t="s">
        <v>9</v>
      </c>
      <c r="O18" s="26" t="s">
        <v>10</v>
      </c>
    </row>
    <row r="19" spans="1:15" s="8" customFormat="1" ht="30" x14ac:dyDescent="0.25">
      <c r="A19" s="24"/>
      <c r="B19" s="27"/>
      <c r="C19" s="28" t="s">
        <v>3</v>
      </c>
      <c r="D19" s="28" t="s">
        <v>4</v>
      </c>
      <c r="E19" s="22" t="s">
        <v>6</v>
      </c>
      <c r="F19" s="22" t="s">
        <v>6</v>
      </c>
      <c r="G19" s="22" t="s">
        <v>6</v>
      </c>
      <c r="H19" s="22" t="s">
        <v>6</v>
      </c>
      <c r="I19" s="22" t="s">
        <v>6</v>
      </c>
      <c r="J19" s="29"/>
      <c r="K19" s="24"/>
      <c r="L19" s="24"/>
      <c r="M19" s="24"/>
      <c r="N19" s="24"/>
      <c r="O19" s="26"/>
    </row>
    <row r="20" spans="1:15" s="10" customFormat="1" ht="16.149999999999999" customHeight="1" x14ac:dyDescent="0.25">
      <c r="A20" s="23">
        <v>1</v>
      </c>
      <c r="B20" s="11" t="s">
        <v>25</v>
      </c>
      <c r="C20" s="13" t="s">
        <v>37</v>
      </c>
      <c r="D20" s="14">
        <v>150</v>
      </c>
      <c r="E20" s="30">
        <v>105</v>
      </c>
      <c r="F20" s="22">
        <v>100</v>
      </c>
      <c r="G20" s="22">
        <v>100.55</v>
      </c>
      <c r="H20" s="22"/>
      <c r="I20" s="22"/>
      <c r="J20" s="22">
        <f t="shared" ref="J20:J25" si="0">AVERAGE(E20:I20)</f>
        <v>101.85000000000001</v>
      </c>
      <c r="K20" s="23">
        <f t="shared" ref="K20:K25" si="1">COUNT(E20:I20)</f>
        <v>3</v>
      </c>
      <c r="L20" s="23">
        <f t="shared" ref="L20:L25" si="2">STDEV(E20:I20)</f>
        <v>2.7418059741710397</v>
      </c>
      <c r="M20" s="23">
        <f t="shared" ref="M20:M25" si="3">L20/J20*100</f>
        <v>2.6920039019843292</v>
      </c>
      <c r="N20" s="23" t="str">
        <f t="shared" ref="N20:N25" si="4">IF(M20&lt;33,"ОДНОРОДНЫЕ","НЕОДНОРОДНЫЕ")</f>
        <v>ОДНОРОДНЫЕ</v>
      </c>
      <c r="O20" s="22">
        <f t="shared" ref="O20:O25" si="5">D20*J20</f>
        <v>15277.500000000002</v>
      </c>
    </row>
    <row r="21" spans="1:15" s="10" customFormat="1" ht="16.899999999999999" customHeight="1" x14ac:dyDescent="0.25">
      <c r="A21" s="23">
        <v>2</v>
      </c>
      <c r="B21" s="11" t="s">
        <v>26</v>
      </c>
      <c r="C21" s="13" t="s">
        <v>37</v>
      </c>
      <c r="D21" s="14">
        <v>150</v>
      </c>
      <c r="E21" s="30">
        <v>105</v>
      </c>
      <c r="F21" s="22">
        <v>100</v>
      </c>
      <c r="G21" s="22">
        <v>100.55</v>
      </c>
      <c r="H21" s="22"/>
      <c r="I21" s="22"/>
      <c r="J21" s="22">
        <f t="shared" si="0"/>
        <v>101.85000000000001</v>
      </c>
      <c r="K21" s="23">
        <f t="shared" si="1"/>
        <v>3</v>
      </c>
      <c r="L21" s="23">
        <f t="shared" si="2"/>
        <v>2.7418059741710397</v>
      </c>
      <c r="M21" s="23">
        <f t="shared" si="3"/>
        <v>2.6920039019843292</v>
      </c>
      <c r="N21" s="23" t="str">
        <f t="shared" si="4"/>
        <v>ОДНОРОДНЫЕ</v>
      </c>
      <c r="O21" s="22">
        <f t="shared" si="5"/>
        <v>15277.500000000002</v>
      </c>
    </row>
    <row r="22" spans="1:15" s="10" customFormat="1" ht="29.45" customHeight="1" x14ac:dyDescent="0.25">
      <c r="A22" s="23">
        <v>3</v>
      </c>
      <c r="B22" s="11" t="s">
        <v>27</v>
      </c>
      <c r="C22" s="13" t="s">
        <v>37</v>
      </c>
      <c r="D22" s="14">
        <v>150</v>
      </c>
      <c r="E22" s="30">
        <v>196</v>
      </c>
      <c r="F22" s="22">
        <v>195</v>
      </c>
      <c r="G22" s="22">
        <v>196</v>
      </c>
      <c r="H22" s="22"/>
      <c r="I22" s="22"/>
      <c r="J22" s="22">
        <f t="shared" si="0"/>
        <v>195.66666666666666</v>
      </c>
      <c r="K22" s="23">
        <f t="shared" si="1"/>
        <v>3</v>
      </c>
      <c r="L22" s="23">
        <f t="shared" si="2"/>
        <v>0.57735026918962584</v>
      </c>
      <c r="M22" s="23">
        <f t="shared" si="3"/>
        <v>0.29506828067612906</v>
      </c>
      <c r="N22" s="23" t="str">
        <f t="shared" si="4"/>
        <v>ОДНОРОДНЫЕ</v>
      </c>
      <c r="O22" s="22">
        <f t="shared" si="5"/>
        <v>29350</v>
      </c>
    </row>
    <row r="23" spans="1:15" s="10" customFormat="1" ht="29.45" customHeight="1" x14ac:dyDescent="0.25">
      <c r="A23" s="23">
        <v>4</v>
      </c>
      <c r="B23" s="11" t="s">
        <v>28</v>
      </c>
      <c r="C23" s="13" t="s">
        <v>37</v>
      </c>
      <c r="D23" s="14">
        <v>90</v>
      </c>
      <c r="E23" s="30">
        <v>335</v>
      </c>
      <c r="F23" s="22">
        <v>330</v>
      </c>
      <c r="G23" s="22">
        <v>330.8</v>
      </c>
      <c r="H23" s="22"/>
      <c r="I23" s="22"/>
      <c r="J23" s="22">
        <f t="shared" si="0"/>
        <v>331.93333333333334</v>
      </c>
      <c r="K23" s="23">
        <f t="shared" ref="K23:K24" si="6">COUNT(E23:I23)</f>
        <v>3</v>
      </c>
      <c r="L23" s="23">
        <f t="shared" ref="L23:L24" si="7">STDEV(E23:I23)</f>
        <v>2.6857649437978224</v>
      </c>
      <c r="M23" s="23">
        <f t="shared" ref="M23:M24" si="8">L23/J23*100</f>
        <v>0.80912781998327654</v>
      </c>
      <c r="N23" s="23" t="str">
        <f t="shared" ref="N23:N24" si="9">IF(M23&lt;33,"ОДНОРОДНЫЕ","НЕОДНОРОДНЫЕ")</f>
        <v>ОДНОРОДНЫЕ</v>
      </c>
      <c r="O23" s="22">
        <f t="shared" ref="O23:O24" si="10">D23*J23</f>
        <v>29874</v>
      </c>
    </row>
    <row r="24" spans="1:15" s="10" customFormat="1" ht="29.45" customHeight="1" x14ac:dyDescent="0.25">
      <c r="A24" s="23">
        <v>5</v>
      </c>
      <c r="B24" s="11" t="s">
        <v>29</v>
      </c>
      <c r="C24" s="13" t="s">
        <v>37</v>
      </c>
      <c r="D24" s="14">
        <v>90</v>
      </c>
      <c r="E24" s="30">
        <v>945</v>
      </c>
      <c r="F24" s="22">
        <v>940</v>
      </c>
      <c r="G24" s="22">
        <v>945</v>
      </c>
      <c r="H24" s="22"/>
      <c r="I24" s="22"/>
      <c r="J24" s="22">
        <f t="shared" si="0"/>
        <v>943.33333333333337</v>
      </c>
      <c r="K24" s="23">
        <f t="shared" si="6"/>
        <v>3</v>
      </c>
      <c r="L24" s="23">
        <f t="shared" si="7"/>
        <v>2.8867513459481287</v>
      </c>
      <c r="M24" s="23">
        <f t="shared" si="8"/>
        <v>0.30601604374008429</v>
      </c>
      <c r="N24" s="23" t="str">
        <f t="shared" si="9"/>
        <v>ОДНОРОДНЫЕ</v>
      </c>
      <c r="O24" s="22">
        <f t="shared" si="10"/>
        <v>84900</v>
      </c>
    </row>
    <row r="25" spans="1:15" s="10" customFormat="1" ht="29.45" customHeight="1" x14ac:dyDescent="0.25">
      <c r="A25" s="23">
        <v>6</v>
      </c>
      <c r="B25" s="11" t="s">
        <v>30</v>
      </c>
      <c r="C25" s="13" t="s">
        <v>37</v>
      </c>
      <c r="D25" s="14">
        <v>90</v>
      </c>
      <c r="E25" s="30">
        <v>335</v>
      </c>
      <c r="F25" s="22">
        <v>330</v>
      </c>
      <c r="G25" s="22">
        <v>330.8</v>
      </c>
      <c r="H25" s="22"/>
      <c r="I25" s="22"/>
      <c r="J25" s="22">
        <f t="shared" si="0"/>
        <v>331.93333333333334</v>
      </c>
      <c r="K25" s="23">
        <f t="shared" si="1"/>
        <v>3</v>
      </c>
      <c r="L25" s="23">
        <f t="shared" si="2"/>
        <v>2.6857649437978224</v>
      </c>
      <c r="M25" s="23">
        <f t="shared" si="3"/>
        <v>0.80912781998327654</v>
      </c>
      <c r="N25" s="23" t="str">
        <f t="shared" si="4"/>
        <v>ОДНОРОДНЫЕ</v>
      </c>
      <c r="O25" s="22">
        <f t="shared" si="5"/>
        <v>29874</v>
      </c>
    </row>
    <row r="26" spans="1:15" s="10" customFormat="1" ht="27.6" customHeight="1" x14ac:dyDescent="0.25">
      <c r="A26" s="23">
        <v>7</v>
      </c>
      <c r="B26" s="11" t="s">
        <v>31</v>
      </c>
      <c r="C26" s="13" t="s">
        <v>37</v>
      </c>
      <c r="D26" s="14">
        <v>90</v>
      </c>
      <c r="E26" s="30">
        <v>945</v>
      </c>
      <c r="F26" s="22">
        <v>940</v>
      </c>
      <c r="G26" s="22">
        <v>945</v>
      </c>
      <c r="H26" s="22"/>
      <c r="I26" s="22"/>
      <c r="J26" s="22">
        <f t="shared" ref="J26:J31" si="11">AVERAGE(E26:I26)</f>
        <v>943.33333333333337</v>
      </c>
      <c r="K26" s="23">
        <f t="shared" ref="K26:K31" si="12">COUNT(E26:I26)</f>
        <v>3</v>
      </c>
      <c r="L26" s="23">
        <f t="shared" ref="L26:L31" si="13">STDEV(E26:I26)</f>
        <v>2.8867513459481287</v>
      </c>
      <c r="M26" s="23">
        <f t="shared" ref="M26:M31" si="14">L26/J26*100</f>
        <v>0.30601604374008429</v>
      </c>
      <c r="N26" s="23" t="str">
        <f t="shared" ref="N26:N31" si="15">IF(M26&lt;33,"ОДНОРОДНЫЕ","НЕОДНОРОДНЫЕ")</f>
        <v>ОДНОРОДНЫЕ</v>
      </c>
      <c r="O26" s="22">
        <f t="shared" ref="O26:O31" si="16">D26*J26</f>
        <v>84900</v>
      </c>
    </row>
    <row r="27" spans="1:15" s="10" customFormat="1" ht="30.6" customHeight="1" x14ac:dyDescent="0.25">
      <c r="A27" s="23">
        <v>8</v>
      </c>
      <c r="B27" s="11" t="s">
        <v>32</v>
      </c>
      <c r="C27" s="13" t="s">
        <v>37</v>
      </c>
      <c r="D27" s="14">
        <v>30</v>
      </c>
      <c r="E27" s="30">
        <v>405</v>
      </c>
      <c r="F27" s="22">
        <v>385</v>
      </c>
      <c r="G27" s="22">
        <v>400</v>
      </c>
      <c r="H27" s="22"/>
      <c r="I27" s="22"/>
      <c r="J27" s="22">
        <f t="shared" si="11"/>
        <v>396.66666666666669</v>
      </c>
      <c r="K27" s="23">
        <f t="shared" si="12"/>
        <v>3</v>
      </c>
      <c r="L27" s="23">
        <f t="shared" si="13"/>
        <v>10.408329997330663</v>
      </c>
      <c r="M27" s="23">
        <f t="shared" si="14"/>
        <v>2.6239487388228557</v>
      </c>
      <c r="N27" s="23" t="str">
        <f t="shared" si="15"/>
        <v>ОДНОРОДНЫЕ</v>
      </c>
      <c r="O27" s="22">
        <f t="shared" si="16"/>
        <v>11900</v>
      </c>
    </row>
    <row r="28" spans="1:15" s="10" customFormat="1" ht="18.600000000000001" customHeight="1" x14ac:dyDescent="0.25">
      <c r="A28" s="23">
        <v>9</v>
      </c>
      <c r="B28" s="11" t="s">
        <v>33</v>
      </c>
      <c r="C28" s="13" t="s">
        <v>37</v>
      </c>
      <c r="D28" s="14">
        <v>10</v>
      </c>
      <c r="E28" s="30">
        <v>158</v>
      </c>
      <c r="F28" s="22">
        <v>150</v>
      </c>
      <c r="G28" s="22">
        <v>155</v>
      </c>
      <c r="H28" s="22"/>
      <c r="I28" s="22"/>
      <c r="J28" s="22">
        <f t="shared" si="11"/>
        <v>154.33333333333334</v>
      </c>
      <c r="K28" s="23">
        <f t="shared" si="12"/>
        <v>3</v>
      </c>
      <c r="L28" s="23">
        <f t="shared" si="13"/>
        <v>4.0414518843273806</v>
      </c>
      <c r="M28" s="23">
        <f t="shared" si="14"/>
        <v>2.6186513289378275</v>
      </c>
      <c r="N28" s="23" t="str">
        <f t="shared" si="15"/>
        <v>ОДНОРОДНЫЕ</v>
      </c>
      <c r="O28" s="22">
        <f t="shared" si="16"/>
        <v>1543.3333333333335</v>
      </c>
    </row>
    <row r="29" spans="1:15" s="10" customFormat="1" ht="29.45" customHeight="1" x14ac:dyDescent="0.25">
      <c r="A29" s="23">
        <v>10</v>
      </c>
      <c r="B29" s="12" t="s">
        <v>34</v>
      </c>
      <c r="C29" s="13" t="s">
        <v>37</v>
      </c>
      <c r="D29" s="14">
        <v>60</v>
      </c>
      <c r="E29" s="30">
        <v>365.5</v>
      </c>
      <c r="F29" s="22">
        <v>365</v>
      </c>
      <c r="G29" s="22">
        <v>365</v>
      </c>
      <c r="H29" s="22"/>
      <c r="I29" s="22"/>
      <c r="J29" s="22">
        <f t="shared" si="11"/>
        <v>365.16666666666669</v>
      </c>
      <c r="K29" s="23">
        <f t="shared" si="12"/>
        <v>3</v>
      </c>
      <c r="L29" s="23">
        <f t="shared" si="13"/>
        <v>0.28867513459481287</v>
      </c>
      <c r="M29" s="23">
        <f t="shared" si="14"/>
        <v>7.905298071971141E-2</v>
      </c>
      <c r="N29" s="23" t="str">
        <f t="shared" si="15"/>
        <v>ОДНОРОДНЫЕ</v>
      </c>
      <c r="O29" s="22">
        <f t="shared" si="16"/>
        <v>21910</v>
      </c>
    </row>
    <row r="30" spans="1:15" s="10" customFormat="1" ht="30" customHeight="1" x14ac:dyDescent="0.25">
      <c r="A30" s="23">
        <v>11</v>
      </c>
      <c r="B30" s="11" t="s">
        <v>36</v>
      </c>
      <c r="C30" s="13" t="s">
        <v>38</v>
      </c>
      <c r="D30" s="14">
        <v>100</v>
      </c>
      <c r="E30" s="30">
        <v>105</v>
      </c>
      <c r="F30" s="22">
        <v>100</v>
      </c>
      <c r="G30" s="22">
        <v>105</v>
      </c>
      <c r="H30" s="22"/>
      <c r="I30" s="22"/>
      <c r="J30" s="22">
        <f t="shared" si="11"/>
        <v>103.33333333333333</v>
      </c>
      <c r="K30" s="23">
        <f t="shared" si="12"/>
        <v>3</v>
      </c>
      <c r="L30" s="23">
        <f t="shared" si="13"/>
        <v>2.8867513459481287</v>
      </c>
      <c r="M30" s="23">
        <f t="shared" si="14"/>
        <v>2.7936303347885114</v>
      </c>
      <c r="N30" s="23" t="str">
        <f t="shared" si="15"/>
        <v>ОДНОРОДНЫЕ</v>
      </c>
      <c r="O30" s="22">
        <f t="shared" si="16"/>
        <v>10333.333333333332</v>
      </c>
    </row>
    <row r="31" spans="1:15" s="10" customFormat="1" ht="29.45" customHeight="1" x14ac:dyDescent="0.25">
      <c r="A31" s="23">
        <v>12</v>
      </c>
      <c r="B31" s="11" t="s">
        <v>35</v>
      </c>
      <c r="C31" s="13" t="s">
        <v>38</v>
      </c>
      <c r="D31" s="14">
        <v>10</v>
      </c>
      <c r="E31" s="30">
        <v>1700</v>
      </c>
      <c r="F31" s="22">
        <v>1650</v>
      </c>
      <c r="G31" s="22">
        <v>1680</v>
      </c>
      <c r="H31" s="22"/>
      <c r="I31" s="22"/>
      <c r="J31" s="22">
        <f t="shared" si="11"/>
        <v>1676.6666666666667</v>
      </c>
      <c r="K31" s="23">
        <f t="shared" si="12"/>
        <v>3</v>
      </c>
      <c r="L31" s="23">
        <f t="shared" si="13"/>
        <v>25.166114784235834</v>
      </c>
      <c r="M31" s="23">
        <f t="shared" si="14"/>
        <v>1.5009611203321571</v>
      </c>
      <c r="N31" s="23" t="str">
        <f t="shared" si="15"/>
        <v>ОДНОРОДНЫЕ</v>
      </c>
      <c r="O31" s="22">
        <f t="shared" si="16"/>
        <v>16766.666666666668</v>
      </c>
    </row>
    <row r="32" spans="1:15" s="8" customFormat="1" ht="14.45" customHeight="1" x14ac:dyDescent="0.25">
      <c r="A32" s="23">
        <v>13</v>
      </c>
      <c r="B32" s="31" t="s">
        <v>40</v>
      </c>
      <c r="C32" s="31"/>
      <c r="D32" s="32"/>
      <c r="E32" s="22">
        <v>354460</v>
      </c>
      <c r="F32" s="22">
        <v>349300</v>
      </c>
      <c r="G32" s="22">
        <v>351959</v>
      </c>
      <c r="H32" s="22"/>
      <c r="I32" s="22"/>
      <c r="J32" s="22">
        <f>AVERAGE(E32:I32)</f>
        <v>351906.33333333331</v>
      </c>
      <c r="K32" s="23">
        <f>COUNT(E32:I32)</f>
        <v>3</v>
      </c>
      <c r="L32" s="23">
        <f>STDEV(E32:I32)</f>
        <v>2580.4031338791492</v>
      </c>
      <c r="M32" s="23">
        <f>L32/J32*100</f>
        <v>0.73326419261540687</v>
      </c>
      <c r="N32" s="23" t="str">
        <f>IF(M32&lt;33,"ОДНОРОДНЫЕ","НЕОДНОРОДНЫЕ")</f>
        <v>ОДНОРОДНЫЕ</v>
      </c>
      <c r="O32" s="22">
        <f>D32*J32</f>
        <v>0</v>
      </c>
    </row>
    <row r="33" spans="1:15" s="5" customFormat="1" ht="15.6" customHeight="1" x14ac:dyDescent="0.25">
      <c r="A33" s="15"/>
      <c r="B33" s="15"/>
      <c r="C33" s="15"/>
      <c r="D33" s="15"/>
      <c r="E33" s="4"/>
      <c r="F33" s="4"/>
      <c r="G33" s="4"/>
      <c r="H33" s="4"/>
      <c r="I33" s="4"/>
      <c r="J33" s="4"/>
      <c r="K33" s="15"/>
      <c r="L33" s="15"/>
      <c r="M33" s="15"/>
      <c r="N33" s="15"/>
      <c r="O33" s="4"/>
    </row>
    <row r="34" spans="1:15" s="16" customFormat="1" ht="35.450000000000003" customHeight="1" x14ac:dyDescent="0.25">
      <c r="A34" s="33" t="s">
        <v>39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</row>
    <row r="35" spans="1:15" s="16" customFormat="1" ht="35.450000000000003" customHeight="1" x14ac:dyDescent="0.25">
      <c r="A35" s="33" t="s">
        <v>24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</row>
    <row r="36" spans="1:15" s="16" customFormat="1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</row>
    <row r="37" spans="1:15" s="16" customFormat="1" ht="32.450000000000003" customHeight="1" x14ac:dyDescent="0.25">
      <c r="A37" s="34" t="s">
        <v>41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</row>
  </sheetData>
  <mergeCells count="17">
    <mergeCell ref="B18:B19"/>
    <mergeCell ref="C18:D18"/>
    <mergeCell ref="A37:O37"/>
    <mergeCell ref="L12:M12"/>
    <mergeCell ref="B14:N14"/>
    <mergeCell ref="A34:O34"/>
    <mergeCell ref="A35:O35"/>
    <mergeCell ref="A36:O36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</mergeCells>
  <conditionalFormatting sqref="N32">
    <cfRule type="containsText" dxfId="11" priority="10" operator="containsText" text="НЕ">
      <formula>NOT(ISERROR(SEARCH("НЕ",N32)))</formula>
    </cfRule>
    <cfRule type="containsText" dxfId="10" priority="11" operator="containsText" text="ОДНОРОДНЫЕ">
      <formula>NOT(ISERROR(SEARCH("ОДНОРОДНЫЕ",N32)))</formula>
    </cfRule>
    <cfRule type="containsText" dxfId="9" priority="12" operator="containsText" text="НЕОДНОРОДНЫЕ">
      <formula>NOT(ISERROR(SEARCH("НЕОДНОРОДНЫЕ",N32)))</formula>
    </cfRule>
  </conditionalFormatting>
  <conditionalFormatting sqref="N32">
    <cfRule type="containsText" dxfId="8" priority="7" operator="containsText" text="НЕОДНОРОДНЫЕ">
      <formula>NOT(ISERROR(SEARCH("НЕОДНОРОДНЫЕ",N32)))</formula>
    </cfRule>
    <cfRule type="containsText" dxfId="7" priority="8" operator="containsText" text="ОДНОРОДНЫЕ">
      <formula>NOT(ISERROR(SEARCH("ОДНОРОДНЫЕ",N32)))</formula>
    </cfRule>
    <cfRule type="containsText" dxfId="6" priority="9" operator="containsText" text="НЕОДНОРОДНЫЕ">
      <formula>NOT(ISERROR(SEARCH("НЕОДНОРОДНЫЕ",N32)))</formula>
    </cfRule>
  </conditionalFormatting>
  <conditionalFormatting sqref="N20:N31">
    <cfRule type="containsText" dxfId="5" priority="4" operator="containsText" text="НЕ">
      <formula>NOT(ISERROR(SEARCH("НЕ",N20)))</formula>
    </cfRule>
    <cfRule type="containsText" dxfId="4" priority="5" operator="containsText" text="ОДНОРОДНЫЕ">
      <formula>NOT(ISERROR(SEARCH("ОДНОРОДНЫЕ",N20)))</formula>
    </cfRule>
    <cfRule type="containsText" dxfId="3" priority="6" operator="containsText" text="НЕОДНОРОДНЫЕ">
      <formula>NOT(ISERROR(SEARCH("НЕОДНОРОДНЫЕ",N20)))</formula>
    </cfRule>
  </conditionalFormatting>
  <conditionalFormatting sqref="N20:N31">
    <cfRule type="containsText" dxfId="2" priority="1" operator="containsText" text="НЕОДНОРОДНЫЕ">
      <formula>NOT(ISERROR(SEARCH("НЕОДНОРОДНЫЕ",N20)))</formula>
    </cfRule>
    <cfRule type="containsText" dxfId="1" priority="2" operator="containsText" text="ОДНОРОДНЫЕ">
      <formula>NOT(ISERROR(SEARCH("ОДНОРОДНЫЕ",N20)))</formula>
    </cfRule>
    <cfRule type="containsText" dxfId="0" priority="3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2022-06-14T03:33:05Z</dcterms:modified>
</cp:coreProperties>
</file>