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3" i="1" l="1"/>
  <c r="K23" i="1"/>
  <c r="L23" i="1"/>
  <c r="L21" i="1"/>
  <c r="K21" i="1"/>
  <c r="J21" i="1"/>
  <c r="O21" i="1" s="1"/>
  <c r="L20" i="1"/>
  <c r="K20" i="1"/>
  <c r="L19" i="1"/>
  <c r="K19" i="1"/>
  <c r="J20" i="1"/>
  <c r="J19" i="1"/>
  <c r="L22" i="1"/>
  <c r="J22" i="1"/>
  <c r="O22" i="1" s="1"/>
  <c r="K22" i="1"/>
  <c r="M23" i="1" l="1"/>
  <c r="N23" i="1" s="1"/>
  <c r="M21" i="1"/>
  <c r="N21" i="1" s="1"/>
  <c r="M22" i="1"/>
  <c r="N22" i="1" s="1"/>
  <c r="M20" i="1"/>
  <c r="N20" i="1" s="1"/>
  <c r="M19" i="1"/>
  <c r="N19" i="1" s="1"/>
  <c r="O20" i="1"/>
  <c r="O19" i="1"/>
  <c r="C16" i="1" l="1"/>
</calcChain>
</file>

<file path=xl/sharedStrings.xml><?xml version="1.0" encoding="utf-8"?>
<sst xmlns="http://schemas.openxmlformats.org/spreadsheetml/2006/main" count="48" uniqueCount="41">
  <si>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</si>
  <si>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</si>
  <si>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</si>
  <si>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</si>
  <si>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</si>
  <si>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</si>
  <si>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</si>
  <si>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</si>
  <si>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</si>
  <si>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</si>
  <si>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</si>
  <si>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</si>
  <si>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</si>
  <si>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</si>
  <si>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</si>
  <si>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</si>
  <si>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</si>
  <si>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</si>
  <si>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</si>
  <si>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</si>
  <si>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</si>
  <si>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</si>
  <si>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</si>
  <si>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</si>
  <si>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</si>
  <si>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шт</t>
  </si>
  <si>
    <t xml:space="preserve">Аккумуляторная батарея 12V 75 Ah прямая полярность </t>
  </si>
  <si>
    <t xml:space="preserve">Аккумуляторная батарея 12V 60 Ah прямая полярность </t>
  </si>
  <si>
    <t xml:space="preserve">Аккумуляторная батарея 12V 100 Ah прямая полярность </t>
  </si>
  <si>
    <t xml:space="preserve">Аккумуляторная батарея 12V 90 D 26 R обратная полярность </t>
  </si>
  <si>
    <t>2158-05/22 от 12.05.2022</t>
  </si>
  <si>
    <t>2159-05/22 от 12.05.2022</t>
  </si>
  <si>
    <t>2160-05/22 от 12.05.2022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</si>
  <si>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</si>
  <si>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</si>
  <si>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</si>
  <si>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</si>
  <si>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</si>
  <si>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58 700 (пятьдесят восемь тысяч семьсот) рублей 00 копеек.</t>
  </si>
  <si>
    <t>на поставку аккумуляторных батарей  автомобильных путем запроса котировок</t>
  </si>
  <si>
    <t>№ 089-22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</si>
</sst>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6" fillId="0" borderId="0" xfId="0" applyFont="1" applyAlignment="1">
      <alignment horizontal="right" vertical="center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topLeftCell="A13" zoomScale="85" zoomScaleNormal="85" zoomScalePageLayoutView="70" workbookViewId="0">
      <selection activeCell="O15" sqref="O15"/>
    </sheetView>
  </sheetViews>
  <sheetFormatPr defaultRowHeight="15" x14ac:dyDescent="0.25"/>
  <cols>
    <col min="1" max="1" width="9.140625" style="2"/>
    <col min="2" max="2" width="35.85546875" style="2" customWidth="1"/>
    <col min="3" max="4" width="9.140625" style="2"/>
    <col min="5" max="5" width="18.85546875" style="3" customWidth="1"/>
    <col min="6" max="6" width="17.7109375" style="3" customWidth="1"/>
    <col min="7" max="7" width="17.855468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6.140625" style="3" customWidth="1"/>
    <col min="16" max="16384" width="9.140625" style="1"/>
  </cols>
  <sheetData>
    <row r="1" spans="1:15" x14ac:dyDescent="0.25">
      <c r="O1" s="39" t="s">
        <v>33</v>
      </c>
    </row>
    <row r="2" spans="1:15" x14ac:dyDescent="0.25">
      <c r="A2" s="18"/>
      <c r="B2" s="18"/>
      <c r="C2" s="18"/>
      <c r="D2" s="18"/>
      <c r="K2" s="18"/>
      <c r="L2" s="18"/>
      <c r="M2" s="18"/>
      <c r="N2" s="18"/>
      <c r="O2" s="39" t="s">
        <v>34</v>
      </c>
    </row>
    <row r="3" spans="1:15" x14ac:dyDescent="0.25">
      <c r="A3" s="18"/>
      <c r="B3" s="18"/>
      <c r="C3" s="18"/>
      <c r="D3" s="18"/>
      <c r="K3" s="18"/>
      <c r="L3" s="18"/>
      <c r="M3" s="18"/>
      <c r="N3" s="18"/>
      <c r="O3" s="39" t="s">
        <v>39</v>
      </c>
    </row>
    <row r="4" spans="1:15" x14ac:dyDescent="0.25">
      <c r="A4" s="18"/>
      <c r="B4" s="18"/>
      <c r="C4" s="18"/>
      <c r="D4" s="18"/>
      <c r="K4" s="18"/>
      <c r="L4" s="18"/>
      <c r="M4" s="18"/>
      <c r="N4" s="18"/>
      <c r="O4" s="39" t="s">
        <v>35</v>
      </c>
    </row>
    <row r="5" spans="1:15" x14ac:dyDescent="0.25">
      <c r="A5" s="18"/>
      <c r="B5" s="18"/>
      <c r="C5" s="18"/>
      <c r="D5" s="18"/>
      <c r="K5" s="18"/>
      <c r="L5" s="18"/>
      <c r="M5" s="18"/>
      <c r="N5" s="18"/>
      <c r="O5" s="39" t="s">
        <v>36</v>
      </c>
    </row>
    <row r="6" spans="1:15" x14ac:dyDescent="0.25">
      <c r="A6" s="18"/>
      <c r="B6" s="18"/>
      <c r="C6" s="18"/>
      <c r="D6" s="18"/>
      <c r="K6" s="18"/>
      <c r="L6" s="18"/>
      <c r="M6" s="18"/>
      <c r="N6" s="18"/>
      <c r="O6" s="39" t="s">
        <v>40</v>
      </c>
    </row>
    <row r="7" spans="1:15" s="41" customFormat="1" x14ac:dyDescent="0.25">
      <c r="A7" s="42"/>
      <c r="B7" s="42"/>
      <c r="C7" s="42"/>
      <c r="D7" s="42"/>
      <c r="E7" s="43"/>
      <c r="F7" s="43"/>
      <c r="G7" s="43"/>
      <c r="H7" s="43"/>
      <c r="I7" s="43"/>
      <c r="J7" s="43"/>
      <c r="K7" s="42"/>
      <c r="L7" s="42"/>
      <c r="M7" s="42"/>
      <c r="N7" s="42"/>
      <c r="O7" s="44"/>
    </row>
    <row r="8" spans="1:15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1" t="s">
        <v>16</v>
      </c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21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17</v>
      </c>
    </row>
    <row r="11" spans="1:15" s="10" customFormat="1" x14ac:dyDescent="0.25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9"/>
    </row>
    <row r="12" spans="1:15" s="10" customFormat="1" ht="28.9" customHeigh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28" t="s">
        <v>20</v>
      </c>
      <c r="M12" s="28"/>
      <c r="N12" s="8"/>
      <c r="O12" s="4" t="s">
        <v>18</v>
      </c>
    </row>
    <row r="13" spans="1:15" ht="18.75" x14ac:dyDescent="0.25">
      <c r="O13" s="5"/>
    </row>
    <row r="14" spans="1:15" ht="18.75" x14ac:dyDescent="0.25">
      <c r="B14" s="29" t="s">
        <v>19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5"/>
    </row>
    <row r="16" spans="1:15" s="8" customFormat="1" ht="42.6" customHeight="1" x14ac:dyDescent="0.25">
      <c r="A16" s="31" t="s">
        <v>14</v>
      </c>
      <c r="B16" s="32"/>
      <c r="C16" s="36">
        <f>SUMIF(O19:O22,"&gt;0")</f>
        <v>64359.999999999993</v>
      </c>
      <c r="D16" s="32"/>
      <c r="E16" s="15" t="s">
        <v>30</v>
      </c>
      <c r="F16" s="15" t="s">
        <v>32</v>
      </c>
      <c r="G16" s="15" t="s">
        <v>31</v>
      </c>
      <c r="H16" s="15"/>
      <c r="I16" s="15"/>
      <c r="J16" s="6"/>
      <c r="K16" s="7"/>
      <c r="L16" s="7"/>
      <c r="M16" s="7"/>
      <c r="N16" s="7"/>
      <c r="O16" s="6"/>
    </row>
    <row r="17" spans="1:15" s="8" customFormat="1" ht="30" customHeight="1" x14ac:dyDescent="0.25">
      <c r="A17" s="35" t="s">
        <v>0</v>
      </c>
      <c r="B17" s="35" t="s">
        <v>1</v>
      </c>
      <c r="C17" s="35" t="s">
        <v>2</v>
      </c>
      <c r="D17" s="35"/>
      <c r="E17" s="6" t="s">
        <v>5</v>
      </c>
      <c r="F17" s="6" t="s">
        <v>7</v>
      </c>
      <c r="G17" s="14" t="s">
        <v>8</v>
      </c>
      <c r="H17" s="13" t="s">
        <v>22</v>
      </c>
      <c r="I17" s="13" t="s">
        <v>23</v>
      </c>
      <c r="J17" s="33" t="s">
        <v>15</v>
      </c>
      <c r="K17" s="35" t="s">
        <v>11</v>
      </c>
      <c r="L17" s="35" t="s">
        <v>12</v>
      </c>
      <c r="M17" s="35" t="s">
        <v>13</v>
      </c>
      <c r="N17" s="35" t="s">
        <v>9</v>
      </c>
      <c r="O17" s="30" t="s">
        <v>10</v>
      </c>
    </row>
    <row r="18" spans="1:15" s="8" customFormat="1" ht="30" x14ac:dyDescent="0.25">
      <c r="A18" s="35"/>
      <c r="B18" s="35"/>
      <c r="C18" s="7" t="s">
        <v>3</v>
      </c>
      <c r="D18" s="7" t="s">
        <v>4</v>
      </c>
      <c r="E18" s="6" t="s">
        <v>6</v>
      </c>
      <c r="F18" s="6" t="s">
        <v>6</v>
      </c>
      <c r="G18" s="14" t="s">
        <v>6</v>
      </c>
      <c r="H18" s="14" t="s">
        <v>6</v>
      </c>
      <c r="I18" s="6" t="s">
        <v>6</v>
      </c>
      <c r="J18" s="34"/>
      <c r="K18" s="35"/>
      <c r="L18" s="35"/>
      <c r="M18" s="35"/>
      <c r="N18" s="35"/>
      <c r="O18" s="30"/>
    </row>
    <row r="19" spans="1:15" s="8" customFormat="1" ht="42.75" customHeight="1" x14ac:dyDescent="0.25">
      <c r="A19" s="17">
        <v>1</v>
      </c>
      <c r="B19" s="20" t="s">
        <v>26</v>
      </c>
      <c r="C19" s="20" t="s">
        <v>25</v>
      </c>
      <c r="D19" s="22">
        <v>6</v>
      </c>
      <c r="E19" s="19">
        <v>7500</v>
      </c>
      <c r="F19" s="13">
        <v>6550</v>
      </c>
      <c r="G19" s="19">
        <v>6390</v>
      </c>
      <c r="H19" s="16"/>
      <c r="I19" s="16"/>
      <c r="J19" s="16">
        <f t="shared" ref="J19:J21" si="0">AVERAGE(E19:I19)</f>
        <v>6813.333333333333</v>
      </c>
      <c r="K19" s="17">
        <f t="shared" ref="K19:K21" si="1">COUNT(E19:I19)</f>
        <v>3</v>
      </c>
      <c r="L19" s="17">
        <f t="shared" ref="L19:L21" si="2">STDEV(E19:I19)</f>
        <v>600.0277771348035</v>
      </c>
      <c r="M19" s="17">
        <f t="shared" ref="M19:M21" si="3">L19/J19*100</f>
        <v>8.8066699188082715</v>
      </c>
      <c r="N19" s="17" t="str">
        <f t="shared" ref="N19:N21" si="4">IF(M19&lt;33,"ОДНОРОДНЫЕ","НЕОДНОРОДНЫЕ")</f>
        <v>ОДНОРОДНЫЕ</v>
      </c>
      <c r="O19" s="16">
        <f t="shared" ref="O19:O21" si="5">D19*J19</f>
        <v>40880</v>
      </c>
    </row>
    <row r="20" spans="1:15" s="8" customFormat="1" ht="42.75" customHeight="1" x14ac:dyDescent="0.25">
      <c r="A20" s="17">
        <v>2</v>
      </c>
      <c r="B20" s="20" t="s">
        <v>28</v>
      </c>
      <c r="C20" s="20" t="s">
        <v>25</v>
      </c>
      <c r="D20" s="22">
        <v>1</v>
      </c>
      <c r="E20" s="16">
        <v>9600</v>
      </c>
      <c r="F20" s="16">
        <v>8300</v>
      </c>
      <c r="G20" s="16">
        <v>8685</v>
      </c>
      <c r="H20" s="16"/>
      <c r="I20" s="16"/>
      <c r="J20" s="16">
        <f t="shared" si="0"/>
        <v>8861.6666666666661</v>
      </c>
      <c r="K20" s="17">
        <f t="shared" si="1"/>
        <v>3</v>
      </c>
      <c r="L20" s="23">
        <f t="shared" si="2"/>
        <v>667.76368075340349</v>
      </c>
      <c r="M20" s="17">
        <f t="shared" si="3"/>
        <v>7.5354186280241136</v>
      </c>
      <c r="N20" s="17" t="str">
        <f t="shared" si="4"/>
        <v>ОДНОРОДНЫЕ</v>
      </c>
      <c r="O20" s="16">
        <f t="shared" si="5"/>
        <v>8861.6666666666661</v>
      </c>
    </row>
    <row r="21" spans="1:15" s="8" customFormat="1" ht="42.75" customHeight="1" x14ac:dyDescent="0.25">
      <c r="A21" s="24"/>
      <c r="B21" s="20" t="s">
        <v>27</v>
      </c>
      <c r="C21" s="20" t="s">
        <v>25</v>
      </c>
      <c r="D21" s="22">
        <v>1</v>
      </c>
      <c r="E21" s="25">
        <v>7800</v>
      </c>
      <c r="F21" s="25">
        <v>5300</v>
      </c>
      <c r="G21" s="25">
        <v>6480</v>
      </c>
      <c r="H21" s="25"/>
      <c r="I21" s="25"/>
      <c r="J21" s="25">
        <f t="shared" si="0"/>
        <v>6526.666666666667</v>
      </c>
      <c r="K21" s="24">
        <f t="shared" si="1"/>
        <v>3</v>
      </c>
      <c r="L21" s="24">
        <f t="shared" si="2"/>
        <v>1250.6531626847373</v>
      </c>
      <c r="M21" s="24">
        <f t="shared" si="3"/>
        <v>19.162203718356547</v>
      </c>
      <c r="N21" s="24" t="str">
        <f t="shared" si="4"/>
        <v>ОДНОРОДНЫЕ</v>
      </c>
      <c r="O21" s="25">
        <f t="shared" si="5"/>
        <v>6526.666666666667</v>
      </c>
    </row>
    <row r="22" spans="1:15" s="8" customFormat="1" ht="42.75" customHeight="1" x14ac:dyDescent="0.25">
      <c r="A22" s="17">
        <v>3</v>
      </c>
      <c r="B22" s="20" t="s">
        <v>29</v>
      </c>
      <c r="C22" s="20" t="s">
        <v>25</v>
      </c>
      <c r="D22" s="22">
        <v>1</v>
      </c>
      <c r="E22" s="16">
        <v>10600</v>
      </c>
      <c r="F22" s="16">
        <v>5800</v>
      </c>
      <c r="G22" s="16">
        <v>7875</v>
      </c>
      <c r="H22" s="14"/>
      <c r="I22" s="6"/>
      <c r="J22" s="6">
        <f>AVERAGE(E22:I22)</f>
        <v>8091.666666666667</v>
      </c>
      <c r="K22" s="7">
        <f>COUNT(E22:I22)</f>
        <v>3</v>
      </c>
      <c r="L22" s="7">
        <f>STDEV(E22:I22)</f>
        <v>2407.3238945628668</v>
      </c>
      <c r="M22" s="7">
        <f>L22/J22*100</f>
        <v>29.750655751549331</v>
      </c>
      <c r="N22" s="7" t="str">
        <f>IF(M22&lt;33,"ОДНОРОДНЫЕ","НЕОДНОРОДНЫЕ")</f>
        <v>ОДНОРОДНЫЕ</v>
      </c>
      <c r="O22" s="6">
        <f>D22*J22</f>
        <v>8091.666666666667</v>
      </c>
    </row>
    <row r="23" spans="1:15" s="8" customFormat="1" ht="18.75" customHeight="1" x14ac:dyDescent="0.25">
      <c r="A23" s="27"/>
      <c r="B23" s="20"/>
      <c r="C23" s="20"/>
      <c r="D23" s="22"/>
      <c r="E23" s="26">
        <v>73000</v>
      </c>
      <c r="F23" s="26">
        <v>58700</v>
      </c>
      <c r="G23" s="26">
        <v>61380</v>
      </c>
      <c r="H23" s="26"/>
      <c r="I23" s="26"/>
      <c r="J23" s="26">
        <f>AVERAGE(E23:I23)</f>
        <v>64360</v>
      </c>
      <c r="K23" s="27">
        <f>COUNT(E23:I23)</f>
        <v>3</v>
      </c>
      <c r="L23" s="27">
        <f>STDEV(E23:I23)</f>
        <v>7601.499852002893</v>
      </c>
      <c r="M23" s="27">
        <f>L23/J23*100</f>
        <v>11.810907165946073</v>
      </c>
      <c r="N23" s="27" t="str">
        <f>IF(M23&lt;33,"ОДНОРОДНЫЕ","НЕОДНОРОДНЫЕ")</f>
        <v>ОДНОРОДНЫЕ</v>
      </c>
      <c r="O23" s="26"/>
    </row>
    <row r="24" spans="1:15" s="10" customFormat="1" x14ac:dyDescent="0.25">
      <c r="A24" s="8"/>
      <c r="B24" s="8"/>
      <c r="C24" s="8"/>
      <c r="D24" s="8"/>
      <c r="E24" s="9"/>
      <c r="F24" s="9"/>
      <c r="G24" s="9"/>
      <c r="H24" s="9"/>
      <c r="I24" s="9"/>
      <c r="J24" s="9"/>
      <c r="K24" s="8"/>
      <c r="L24" s="8"/>
      <c r="M24" s="8"/>
      <c r="N24" s="8"/>
      <c r="O24" s="9"/>
    </row>
    <row r="25" spans="1:15" s="10" customFormat="1" ht="14.45" customHeight="1" x14ac:dyDescent="0.25">
      <c r="A25" s="38" t="s">
        <v>37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</row>
    <row r="26" spans="1:15" s="10" customFormat="1" ht="18.75" customHeight="1" x14ac:dyDescent="0.25">
      <c r="A26" s="38" t="s">
        <v>24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</row>
    <row r="27" spans="1:15" s="10" customFormat="1" x14ac:dyDescent="0.2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</row>
    <row r="28" spans="1:15" s="21" customFormat="1" ht="15" customHeight="1" x14ac:dyDescent="0.25">
      <c r="A28" s="40" t="s">
        <v>38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</row>
  </sheetData>
  <mergeCells count="16">
    <mergeCell ref="C17:D17"/>
    <mergeCell ref="A25:O25"/>
    <mergeCell ref="A26:O26"/>
    <mergeCell ref="A28:O28"/>
    <mergeCell ref="L12:M12"/>
    <mergeCell ref="B14:N14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  <mergeCell ref="B17:B18"/>
  </mergeCells>
  <conditionalFormatting sqref="N19:N23">
    <cfRule type="containsText" dxfId="5" priority="10" operator="containsText" text="НЕ">
      <formula>NOT(ISERROR(SEARCH("НЕ",N19)))</formula>
    </cfRule>
    <cfRule type="containsText" dxfId="4" priority="11" operator="containsText" text="ОДНОРОДНЫЕ">
      <formula>NOT(ISERROR(SEARCH("ОДНОРОДНЫЕ",N19)))</formula>
    </cfRule>
    <cfRule type="containsText" dxfId="3" priority="12" operator="containsText" text="НЕОДНОРОДНЫЕ">
      <formula>NOT(ISERROR(SEARCH("НЕОДНОРОДНЫЕ",N19)))</formula>
    </cfRule>
  </conditionalFormatting>
  <conditionalFormatting sqref="N19:N23">
    <cfRule type="containsText" dxfId="2" priority="7" operator="containsText" text="НЕОДНОРОДНЫЕ">
      <formula>NOT(ISERROR(SEARCH("НЕОДНОРОДНЫЕ",N19)))</formula>
    </cfRule>
    <cfRule type="containsText" dxfId="1" priority="8" operator="containsText" text="ОДНОРОДНЫЕ">
      <formula>NOT(ISERROR(SEARCH("ОДНОРОДНЫЕ",N19)))</formula>
    </cfRule>
    <cfRule type="containsText" dxfId="0" priority="9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2022-06-10T01:13:35Z</dcterms:modified>
</cp:coreProperties>
</file>