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4" i="1" l="1"/>
  <c r="F24" i="1"/>
  <c r="E24" i="1"/>
  <c r="L21" i="1" l="1"/>
  <c r="K21" i="1"/>
  <c r="J21" i="1"/>
  <c r="O21" i="1" s="1"/>
  <c r="J24" i="1"/>
  <c r="K24" i="1"/>
  <c r="L24" i="1"/>
  <c r="L23" i="1"/>
  <c r="K23" i="1"/>
  <c r="J23" i="1"/>
  <c r="O23" i="1" s="1"/>
  <c r="M21" i="1" l="1"/>
  <c r="N21" i="1" s="1"/>
  <c r="M24" i="1"/>
  <c r="N24" i="1" s="1"/>
  <c r="M23" i="1"/>
  <c r="N23" i="1" s="1"/>
  <c r="L20" i="1"/>
  <c r="K20" i="1"/>
  <c r="J20" i="1"/>
  <c r="K22" i="1" l="1"/>
  <c r="L22" i="1"/>
  <c r="J22" i="1"/>
  <c r="O22" i="1" s="1"/>
  <c r="M20" i="1"/>
  <c r="N20" i="1" s="1"/>
  <c r="O20" i="1"/>
  <c r="C17" i="1" s="1"/>
  <c r="M22" i="1" l="1"/>
  <c r="N22" i="1" s="1"/>
</calcChain>
</file>

<file path=xl/sharedStrings.xml><?xml version="1.0" encoding="utf-8"?>
<sst xmlns="http://schemas.openxmlformats.org/spreadsheetml/2006/main" count="49" uniqueCount="42">
  <si>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</si>
  <si>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</si>
  <si>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</si>
  <si>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</si>
  <si>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</si>
  <si>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</si>
  <si>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</si>
  <si>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</si>
  <si>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</si>
  <si>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</si>
  <si>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</si>
  <si>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</si>
  <si>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</si>
  <si>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</si>
  <si>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</si>
  <si>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</si>
  <si>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</si>
  <si>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</si>
  <si>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</si>
  <si>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</si>
  <si>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</si>
  <si>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</si>
  <si>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</si>
  <si>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</si>
  <si>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</si>
  <si>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</si>
  <si>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</si>
  <si>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</si>
  <si>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</si>
  <si>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</si>
  <si>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</si>
  <si>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</si>
  <si>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№ 347-22</t>
  </si>
  <si>
    <t>Кровать медицинская функциональная механическая</t>
  </si>
  <si>
    <t>Кровать общебольничная</t>
  </si>
  <si>
    <t>Кровать для новорожденных</t>
  </si>
  <si>
    <t>Тумба прикроватная</t>
  </si>
  <si>
    <t>на поставку и сборку кроватей медицинских и тумб путем запроса котировок</t>
  </si>
  <si>
    <t>КП вх.7133-12/22 от 28.12.2022</t>
  </si>
  <si>
    <t>Исходя из имеющегося у Заказчика объёма финансового обеспечения для осуществления закупки НМЦД устанавливается в размере 498825,60 руб. (четыреста девяносто восемь тысяч восемьсот двадцать пять рублей шестьдесят копеек)</t>
  </si>
  <si>
    <t>КП вх.6465-12/22-12/22 от 06.12.2022</t>
  </si>
  <si>
    <t>КП вх.7164-12/22-12/22 от 29.12.2022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</si>
</sst>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O31" sqref="O31"/>
    </sheetView>
  </sheetViews>
  <sheetFormatPr defaultRowHeight="15" x14ac:dyDescent="0.25"/>
  <cols>
    <col min="1" max="1" width="9.140625" style="2"/>
    <col min="2" max="2" width="49.7109375" style="2" customWidth="1"/>
    <col min="3" max="3" width="9.140625" style="2"/>
    <col min="4" max="4" width="9.140625" style="9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9.42578125" style="2" customWidth="1"/>
    <col min="15" max="15" width="13.28515625" style="3" customWidth="1"/>
    <col min="16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3" t="s">
        <v>27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3" t="s">
        <v>28</v>
      </c>
    </row>
    <row r="3" spans="1:15" ht="14.45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3" t="s">
        <v>37</v>
      </c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3" t="s">
        <v>29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3" t="s">
        <v>30</v>
      </c>
    </row>
    <row r="6" spans="1:15" ht="14.45" customHeight="1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3" t="s">
        <v>32</v>
      </c>
    </row>
    <row r="7" spans="1:15" s="11" customFormat="1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3"/>
    </row>
    <row r="8" spans="1:15" s="6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7" t="s">
        <v>16</v>
      </c>
    </row>
    <row r="9" spans="1:15" s="6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21</v>
      </c>
    </row>
    <row r="10" spans="1:15" s="6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8" t="s">
        <v>17</v>
      </c>
    </row>
    <row r="11" spans="1:15" s="6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4"/>
    </row>
    <row r="12" spans="1:15" s="6" customFormat="1" ht="28.9" customHeigh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27" t="s">
        <v>20</v>
      </c>
      <c r="M12" s="27"/>
      <c r="N12" s="12"/>
      <c r="O12" s="4" t="s">
        <v>18</v>
      </c>
    </row>
    <row r="13" spans="1:15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12"/>
      <c r="M13" s="12"/>
      <c r="N13" s="12"/>
      <c r="O13" s="4"/>
    </row>
    <row r="14" spans="1:15" x14ac:dyDescent="0.25">
      <c r="A14" s="12"/>
      <c r="B14" s="27" t="s">
        <v>19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4"/>
    </row>
    <row r="15" spans="1:15" hidden="1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5" s="5" customFormat="1" ht="51" customHeight="1" x14ac:dyDescent="0.25">
      <c r="A17" s="30" t="s">
        <v>14</v>
      </c>
      <c r="B17" s="31"/>
      <c r="C17" s="32">
        <f>SUMIF(O20:O23,"&gt;0")</f>
        <v>548708.06666666665</v>
      </c>
      <c r="D17" s="31"/>
      <c r="E17" s="15" t="s">
        <v>38</v>
      </c>
      <c r="F17" s="15" t="s">
        <v>40</v>
      </c>
      <c r="G17" s="15" t="s">
        <v>41</v>
      </c>
      <c r="H17" s="15"/>
      <c r="I17" s="15"/>
      <c r="J17" s="16"/>
      <c r="K17" s="17"/>
      <c r="L17" s="17"/>
      <c r="M17" s="17"/>
      <c r="N17" s="17"/>
      <c r="O17" s="16"/>
    </row>
    <row r="18" spans="1:15" s="5" customFormat="1" ht="30" customHeight="1" x14ac:dyDescent="0.25">
      <c r="A18" s="24" t="s">
        <v>0</v>
      </c>
      <c r="B18" s="24" t="s">
        <v>1</v>
      </c>
      <c r="C18" s="24" t="s">
        <v>2</v>
      </c>
      <c r="D18" s="24"/>
      <c r="E18" s="18" t="s">
        <v>5</v>
      </c>
      <c r="F18" s="16" t="s">
        <v>7</v>
      </c>
      <c r="G18" s="16" t="s">
        <v>8</v>
      </c>
      <c r="H18" s="16" t="s">
        <v>22</v>
      </c>
      <c r="I18" s="16" t="s">
        <v>23</v>
      </c>
      <c r="J18" s="33" t="s">
        <v>15</v>
      </c>
      <c r="K18" s="24" t="s">
        <v>11</v>
      </c>
      <c r="L18" s="24" t="s">
        <v>12</v>
      </c>
      <c r="M18" s="24" t="s">
        <v>13</v>
      </c>
      <c r="N18" s="24" t="s">
        <v>9</v>
      </c>
      <c r="O18" s="29" t="s">
        <v>10</v>
      </c>
    </row>
    <row r="19" spans="1:15" s="5" customFormat="1" ht="30" x14ac:dyDescent="0.25">
      <c r="A19" s="24"/>
      <c r="B19" s="24"/>
      <c r="C19" s="22" t="s">
        <v>3</v>
      </c>
      <c r="D19" s="22" t="s">
        <v>4</v>
      </c>
      <c r="E19" s="18" t="s">
        <v>6</v>
      </c>
      <c r="F19" s="16" t="s">
        <v>6</v>
      </c>
      <c r="G19" s="16" t="s">
        <v>6</v>
      </c>
      <c r="H19" s="16" t="s">
        <v>6</v>
      </c>
      <c r="I19" s="16" t="s">
        <v>6</v>
      </c>
      <c r="J19" s="34"/>
      <c r="K19" s="24"/>
      <c r="L19" s="24"/>
      <c r="M19" s="24"/>
      <c r="N19" s="24"/>
      <c r="O19" s="29"/>
    </row>
    <row r="20" spans="1:15" s="5" customFormat="1" ht="31.15" customHeight="1" x14ac:dyDescent="0.25">
      <c r="A20" s="17">
        <v>1</v>
      </c>
      <c r="B20" s="22" t="s">
        <v>33</v>
      </c>
      <c r="C20" s="14" t="s">
        <v>31</v>
      </c>
      <c r="D20" s="22">
        <v>4</v>
      </c>
      <c r="E20" s="18">
        <v>54054</v>
      </c>
      <c r="F20" s="16">
        <v>51480</v>
      </c>
      <c r="G20" s="16">
        <v>64350</v>
      </c>
      <c r="H20" s="16"/>
      <c r="I20" s="16"/>
      <c r="J20" s="16">
        <f t="shared" ref="J20:J22" si="0">AVERAGE(E20:I20)</f>
        <v>56628</v>
      </c>
      <c r="K20" s="17">
        <f t="shared" ref="K20:K22" si="1">COUNT(E20:I20)</f>
        <v>3</v>
      </c>
      <c r="L20" s="17">
        <f t="shared" ref="L20:L22" si="2">STDEV(E20:I20)</f>
        <v>6810.1638746802564</v>
      </c>
      <c r="M20" s="17">
        <f t="shared" ref="M20:M22" si="3">L20/J20*100</f>
        <v>12.026142323020867</v>
      </c>
      <c r="N20" s="17" t="str">
        <f t="shared" ref="N20:N22" si="4">IF(M20&lt;33,"ОДНОРОДНЫЕ","НЕОДНОРОДНЫЕ")</f>
        <v>ОДНОРОДНЫЕ</v>
      </c>
      <c r="O20" s="16">
        <f t="shared" ref="O20:O22" si="5">D20*J20</f>
        <v>226512</v>
      </c>
    </row>
    <row r="21" spans="1:15" s="5" customFormat="1" ht="31.15" customHeight="1" x14ac:dyDescent="0.25">
      <c r="A21" s="17">
        <v>2</v>
      </c>
      <c r="B21" s="22" t="s">
        <v>34</v>
      </c>
      <c r="C21" s="14" t="s">
        <v>31</v>
      </c>
      <c r="D21" s="22">
        <v>7</v>
      </c>
      <c r="E21" s="18">
        <v>32033.4</v>
      </c>
      <c r="F21" s="16">
        <v>30508</v>
      </c>
      <c r="G21" s="16">
        <v>38135</v>
      </c>
      <c r="H21" s="16"/>
      <c r="I21" s="16"/>
      <c r="J21" s="16">
        <f t="shared" ref="J21" si="6">AVERAGE(E21:I21)</f>
        <v>33558.799999999996</v>
      </c>
      <c r="K21" s="17">
        <f t="shared" ref="K21" si="7">COUNT(E21:I21)</f>
        <v>3</v>
      </c>
      <c r="L21" s="17">
        <f t="shared" ref="L21" si="8">STDEV(E21:I21)</f>
        <v>4035.8290498979263</v>
      </c>
      <c r="M21" s="17">
        <f t="shared" ref="M21" si="9">L21/J21*100</f>
        <v>12.026142323020867</v>
      </c>
      <c r="N21" s="17" t="str">
        <f t="shared" ref="N21" si="10">IF(M21&lt;33,"ОДНОРОДНЫЕ","НЕОДНОРОДНЫЕ")</f>
        <v>ОДНОРОДНЫЕ</v>
      </c>
      <c r="O21" s="16">
        <f t="shared" ref="O21" si="11">D21*J21</f>
        <v>234911.59999999998</v>
      </c>
    </row>
    <row r="22" spans="1:15" s="5" customFormat="1" ht="31.15" customHeight="1" x14ac:dyDescent="0.25">
      <c r="A22" s="17">
        <v>3</v>
      </c>
      <c r="B22" s="22" t="s">
        <v>35</v>
      </c>
      <c r="C22" s="14" t="s">
        <v>31</v>
      </c>
      <c r="D22" s="22">
        <v>1</v>
      </c>
      <c r="E22" s="18">
        <v>46767</v>
      </c>
      <c r="F22" s="16">
        <v>44540</v>
      </c>
      <c r="G22" s="16">
        <v>55675</v>
      </c>
      <c r="H22" s="16"/>
      <c r="I22" s="16"/>
      <c r="J22" s="16">
        <f t="shared" si="0"/>
        <v>48994</v>
      </c>
      <c r="K22" s="17">
        <f t="shared" si="1"/>
        <v>3</v>
      </c>
      <c r="L22" s="17">
        <f t="shared" si="2"/>
        <v>5892.0881697408431</v>
      </c>
      <c r="M22" s="17">
        <f t="shared" si="3"/>
        <v>12.026142323020867</v>
      </c>
      <c r="N22" s="17" t="str">
        <f t="shared" si="4"/>
        <v>ОДНОРОДНЫЕ</v>
      </c>
      <c r="O22" s="16">
        <f t="shared" si="5"/>
        <v>48994</v>
      </c>
    </row>
    <row r="23" spans="1:15" s="5" customFormat="1" ht="31.15" customHeight="1" x14ac:dyDescent="0.25">
      <c r="A23" s="17">
        <v>4</v>
      </c>
      <c r="B23" s="22" t="s">
        <v>36</v>
      </c>
      <c r="C23" s="14" t="s">
        <v>31</v>
      </c>
      <c r="D23" s="22">
        <v>7</v>
      </c>
      <c r="E23" s="18">
        <v>5221.3999999999996</v>
      </c>
      <c r="F23" s="16">
        <v>4972.8</v>
      </c>
      <c r="G23" s="16">
        <v>6216</v>
      </c>
      <c r="H23" s="16"/>
      <c r="I23" s="16"/>
      <c r="J23" s="16">
        <f>AVERAGE(E23:I23)</f>
        <v>5470.0666666666666</v>
      </c>
      <c r="K23" s="17">
        <f>COUNT(E23:I23)</f>
        <v>3</v>
      </c>
      <c r="L23" s="17">
        <f>STDEV(E23:I23)</f>
        <v>657.84716563449092</v>
      </c>
      <c r="M23" s="17">
        <f>L23/J23*100</f>
        <v>12.026309837195601</v>
      </c>
      <c r="N23" s="17" t="str">
        <f>IF(M23&lt;33,"ОДНОРОДНЫЕ","НЕОДНОРОДНЫЕ")</f>
        <v>ОДНОРОДНЫЕ</v>
      </c>
      <c r="O23" s="16">
        <f>D23*J23</f>
        <v>38290.466666666667</v>
      </c>
    </row>
    <row r="24" spans="1:15" s="5" customFormat="1" ht="15" customHeight="1" x14ac:dyDescent="0.25">
      <c r="A24" s="17"/>
      <c r="B24" s="23" t="s">
        <v>25</v>
      </c>
      <c r="C24" s="19"/>
      <c r="D24" s="20"/>
      <c r="E24" s="16">
        <f>SUMPRODUCT(D20:D23,E20:E23)</f>
        <v>523766.60000000003</v>
      </c>
      <c r="F24" s="21">
        <f>SUMPRODUCT(D20:D23,F20:F23)</f>
        <v>498825.6</v>
      </c>
      <c r="G24" s="21">
        <f>SUMPRODUCT(D20:D23,G20:G23)</f>
        <v>623532</v>
      </c>
      <c r="H24" s="16"/>
      <c r="I24" s="16"/>
      <c r="J24" s="16">
        <f t="shared" ref="J24" si="12">AVERAGE(E24:I24)</f>
        <v>548708.06666666665</v>
      </c>
      <c r="K24" s="17">
        <f t="shared" ref="K24" si="13">COUNT(E24:I24)</f>
        <v>3</v>
      </c>
      <c r="L24" s="17">
        <f t="shared" ref="L24" si="14">STDEV(E24:I24)</f>
        <v>65988.477174832078</v>
      </c>
      <c r="M24" s="17">
        <f t="shared" ref="M24" si="15">L24/J24*100</f>
        <v>12.026154012224366</v>
      </c>
      <c r="N24" s="17" t="str">
        <f t="shared" ref="N24" si="16">IF(M24&lt;33,"ОДНОРОДНЫЕ","НЕОДНОРОДНЫЕ")</f>
        <v>ОДНОРОДНЫЕ</v>
      </c>
      <c r="O24" s="16"/>
    </row>
    <row r="25" spans="1:15" s="6" customFormat="1" ht="15" customHeight="1" x14ac:dyDescent="0.25">
      <c r="A25" s="12"/>
      <c r="B25" s="12"/>
      <c r="C25" s="12"/>
      <c r="D25" s="12"/>
      <c r="E25" s="4"/>
      <c r="F25" s="4"/>
      <c r="G25" s="4"/>
      <c r="H25" s="4"/>
      <c r="I25" s="4"/>
      <c r="J25" s="4"/>
      <c r="K25" s="12"/>
      <c r="L25" s="12"/>
      <c r="M25" s="12"/>
      <c r="N25" s="12"/>
      <c r="O25" s="4"/>
    </row>
    <row r="26" spans="1:15" s="10" customFormat="1" ht="33.6" customHeight="1" x14ac:dyDescent="0.25">
      <c r="A26" s="28" t="s">
        <v>26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5" s="10" customFormat="1" ht="35.450000000000003" customHeight="1" x14ac:dyDescent="0.25">
      <c r="A27" s="28" t="s">
        <v>24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s="10" customFormat="1" ht="30" customHeight="1" x14ac:dyDescent="0.25">
      <c r="A29" s="25" t="s">
        <v>39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</sheetData>
  <mergeCells count="17">
    <mergeCell ref="L12:M12"/>
    <mergeCell ref="B14:N14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  <mergeCell ref="A29:O29"/>
  </mergeCells>
  <conditionalFormatting sqref="N20 N22:N24">
    <cfRule type="containsText" dxfId="11" priority="22" operator="containsText" text="НЕ">
      <formula>NOT(ISERROR(SEARCH("НЕ",N20)))</formula>
    </cfRule>
    <cfRule type="containsText" dxfId="10" priority="23" operator="containsText" text="ОДНОРОДНЫЕ">
      <formula>NOT(ISERROR(SEARCH("ОДНОРОДНЫЕ",N20)))</formula>
    </cfRule>
    <cfRule type="containsText" dxfId="9" priority="24" operator="containsText" text="НЕОДНОРОДНЫЕ">
      <formula>NOT(ISERROR(SEARCH("НЕОДНОРОДНЫЕ",N20)))</formula>
    </cfRule>
  </conditionalFormatting>
  <conditionalFormatting sqref="N20 N22:N24">
    <cfRule type="containsText" dxfId="8" priority="19" operator="containsText" text="НЕОДНОРОДНЫЕ">
      <formula>NOT(ISERROR(SEARCH("НЕОДНОРОДНЫЕ",N20)))</formula>
    </cfRule>
    <cfRule type="containsText" dxfId="7" priority="20" operator="containsText" text="ОДНОРОДНЫЕ">
      <formula>NOT(ISERROR(SEARCH("ОДНОРОДНЫЕ",N20)))</formula>
    </cfRule>
    <cfRule type="containsText" dxfId="6" priority="21" operator="containsText" text="НЕОДНОРОДНЫЕ">
      <formula>NOT(ISERROR(SEARCH("НЕОДНОРОДНЫЕ",N20)))</formula>
    </cfRule>
  </conditionalFormatting>
  <conditionalFormatting sqref="N21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2022-12-29T07:27:55Z</dcterms:modified>
</cp:coreProperties>
</file>