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N41" i="1"/>
  <c r="H41" i="1"/>
  <c r="E41" i="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1" i="1"/>
  <c r="I38" i="1" l="1"/>
  <c r="N38" i="1" s="1"/>
  <c r="K38" i="1"/>
  <c r="I39" i="1"/>
  <c r="N39" i="1" s="1"/>
  <c r="K39" i="1"/>
  <c r="I40" i="1"/>
  <c r="N40" i="1" s="1"/>
  <c r="K40" i="1"/>
  <c r="L40" i="1" s="1"/>
  <c r="M40" i="1" s="1"/>
  <c r="I21" i="1"/>
  <c r="N21" i="1" s="1"/>
  <c r="K21" i="1"/>
  <c r="L21" i="1" s="1"/>
  <c r="M21" i="1" s="1"/>
  <c r="I22" i="1"/>
  <c r="N22" i="1" s="1"/>
  <c r="K22" i="1"/>
  <c r="I23" i="1"/>
  <c r="N23" i="1" s="1"/>
  <c r="K23" i="1"/>
  <c r="I24" i="1"/>
  <c r="K24" i="1"/>
  <c r="N24" i="1"/>
  <c r="I25" i="1"/>
  <c r="N25" i="1" s="1"/>
  <c r="K25" i="1"/>
  <c r="I26" i="1"/>
  <c r="N26" i="1" s="1"/>
  <c r="K26" i="1"/>
  <c r="I27" i="1"/>
  <c r="N27" i="1" s="1"/>
  <c r="K27" i="1"/>
  <c r="I28" i="1"/>
  <c r="K28" i="1"/>
  <c r="I29" i="1"/>
  <c r="N29" i="1" s="1"/>
  <c r="K29" i="1"/>
  <c r="I30" i="1"/>
  <c r="K30" i="1"/>
  <c r="I31" i="1"/>
  <c r="N31" i="1" s="1"/>
  <c r="K31" i="1"/>
  <c r="I32" i="1"/>
  <c r="N32" i="1" s="1"/>
  <c r="K32" i="1"/>
  <c r="I33" i="1"/>
  <c r="N33" i="1" s="1"/>
  <c r="K33" i="1"/>
  <c r="I34" i="1"/>
  <c r="N34" i="1" s="1"/>
  <c r="K34" i="1"/>
  <c r="I36" i="1"/>
  <c r="N36" i="1" s="1"/>
  <c r="K36" i="1"/>
  <c r="I37" i="1"/>
  <c r="N37" i="1" s="1"/>
  <c r="K37" i="1"/>
  <c r="L29" i="1" l="1"/>
  <c r="M29" i="1" s="1"/>
  <c r="L27" i="1"/>
  <c r="M27" i="1" s="1"/>
  <c r="L39" i="1"/>
  <c r="M39" i="1" s="1"/>
  <c r="L38" i="1"/>
  <c r="M38" i="1" s="1"/>
  <c r="L30" i="1"/>
  <c r="M30" i="1" s="1"/>
  <c r="L22" i="1"/>
  <c r="M22" i="1" s="1"/>
  <c r="L33" i="1"/>
  <c r="M33" i="1" s="1"/>
  <c r="L28" i="1"/>
  <c r="M28" i="1" s="1"/>
  <c r="L26" i="1"/>
  <c r="M26" i="1" s="1"/>
  <c r="L25" i="1"/>
  <c r="M25" i="1" s="1"/>
  <c r="L34" i="1"/>
  <c r="M34" i="1" s="1"/>
  <c r="N30" i="1"/>
  <c r="L23" i="1"/>
  <c r="M23" i="1" s="1"/>
  <c r="N28" i="1"/>
  <c r="L31" i="1"/>
  <c r="M31" i="1" s="1"/>
  <c r="L24" i="1"/>
  <c r="M24" i="1" s="1"/>
  <c r="L32" i="1"/>
  <c r="M32" i="1" s="1"/>
  <c r="L36" i="1"/>
  <c r="M36" i="1" s="1"/>
  <c r="L37" i="1"/>
  <c r="M37" i="1" s="1"/>
  <c r="I35" i="1"/>
  <c r="N35" i="1" s="1"/>
  <c r="K35" i="1" l="1"/>
  <c r="L35" i="1" l="1"/>
  <c r="M35" i="1" s="1"/>
</calcChain>
</file>

<file path=xl/sharedStrings.xml><?xml version="1.0" encoding="utf-8"?>
<sst xmlns="http://schemas.openxmlformats.org/spreadsheetml/2006/main" count="78" uniqueCount="56">
  <si>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</si>
  <si>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</si>
  <si>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</si>
  <si>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</si>
  <si>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</si>
  <si>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</si>
  <si>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</si>
  <si>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</si>
  <si>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</si>
  <si>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</si>
  <si>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</si>
  <si>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</si>
  <si>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</si>
  <si>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</si>
  <si>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</si>
  <si>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</si>
  <si>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</si>
  <si>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</si>
  <si>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</si>
  <si>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</si>
  <si>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</si>
  <si>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</si>
  <si>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</si>
  <si>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</si>
  <si>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</si>
  <si>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</si>
  <si>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</si>
  <si>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</si>
  <si>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</si>
  <si>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</si>
  <si>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340-22</t>
  </si>
  <si>
    <t xml:space="preserve">Извещатель пожарный тепловой ИП-101-1А-А1 </t>
  </si>
  <si>
    <t xml:space="preserve">Извещатель пожарный дымовой оптико-электронный точечный ИП 212-45, 2-х проводный </t>
  </si>
  <si>
    <t xml:space="preserve">Извещатель пожарный ручной ИПР 513-10 </t>
  </si>
  <si>
    <t>Блок речевого оповещения Соната-К, 200...5000 Гц</t>
  </si>
  <si>
    <t>Громкоговоритель настенный Соната-3 (8 Ом),</t>
  </si>
  <si>
    <t>Прибор приемно-контрольный охранно-пожарный Сигнал-20М</t>
  </si>
  <si>
    <t>Прибор приемно-контрольный охранно-пожарный Сигнал-20П</t>
  </si>
  <si>
    <t>Резервированный источник питания  РИП-12 исп.104, 13,6 В, 3 А  для систем видеонаблюдения и контроля доступа</t>
  </si>
  <si>
    <t>Прибор приемно-контрольный охранно-пожарный "Гранит-3" 3 ШС (или эквивалент)</t>
  </si>
  <si>
    <t>Прибор приемно-контрольный охранно-пожарный "Гранит-5" 5 ШС (или эквивалент)</t>
  </si>
  <si>
    <t>Оповещатель охранно-пожарный световой (табло) ТОПАЗ-12 "Выход" Табло (или эквивалент)</t>
  </si>
  <si>
    <t>Оповещатель охранно-пожарный звуковой Свирель-12V 95 дБ (или эквивалент)</t>
  </si>
  <si>
    <t xml:space="preserve">Извещатель пожарный дымовой ДИП-34А-03 </t>
  </si>
  <si>
    <t>Свето-звуковой оповещатель МАЯК-12-КП (или эквивалент)</t>
  </si>
  <si>
    <t>Аккумулятор герметичный свинцово-кислотный GS 12-12 12В (или эквивалент)</t>
  </si>
  <si>
    <t>Аккумулятор герметичный свинцово-кислотный GS 18-12 (или эквивалент)</t>
  </si>
  <si>
    <t>Аккумулятор герметичный свинцово-кислотный GS 7,2-12 (или эквивалент)</t>
  </si>
  <si>
    <t xml:space="preserve">Источник питания резервированный РИП-12 исп.101 </t>
  </si>
  <si>
    <t>Пульт контроля и управления С2000-М с двухстрочным ЖКИ индикатором</t>
  </si>
  <si>
    <t xml:space="preserve">Блок индикации и управления С2000-БКИ для работы в составе ИСО "Орион" </t>
  </si>
  <si>
    <t xml:space="preserve">вх. № 7071-12/22 от 26.12.2022 </t>
  </si>
  <si>
    <t>вх. № 7069-12/22 от 26.12.2022</t>
  </si>
  <si>
    <t>Исходя из имеющегося у Заказчика объёма финансового обеспечения для осуществления закупки НМЦД устанавливается в размере 276852 руб. (двести семьдесят шесть тысяч восемьсот пятьдесят два рубля 00 копеек)</t>
  </si>
  <si>
    <t>вх. № 7070-12/22 от 26.12.2022</t>
  </si>
  <si>
    <t>на поставку оборудования и расходных материалов для систем безопасности (охранной, тревожной, автоматической пожарной, систем оповещения и управления эвакуацией людей в случае пожара, охранного телевидения), смонтированных на объекте  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</si>
</sst>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="85" zoomScaleNormal="85" zoomScalePageLayoutView="70" workbookViewId="0">
      <selection activeCell="P8" sqref="P8"/>
    </sheetView>
  </sheetViews>
  <sheetFormatPr defaultRowHeight="15" x14ac:dyDescent="0.25"/>
  <cols>
    <col min="1" max="1" width="6.140625" style="1" bestFit="1" customWidth="1"/>
    <col min="2" max="2" width="31.42578125" style="1" customWidth="1"/>
    <col min="3" max="3" width="7.85546875" style="1" bestFit="1" customWidth="1"/>
    <col min="4" max="4" width="7.140625" style="1" bestFit="1" customWidth="1"/>
    <col min="5" max="5" width="14.140625" style="2" bestFit="1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ht="52.5" customHeight="1" x14ac:dyDescent="0.25">
      <c r="A4" s="7"/>
      <c r="B4" s="7"/>
      <c r="C4" s="7"/>
      <c r="D4" s="7"/>
      <c r="E4" s="3"/>
      <c r="F4" s="3"/>
      <c r="G4" s="3"/>
      <c r="H4" s="3"/>
      <c r="I4" s="23" t="s">
        <v>55</v>
      </c>
      <c r="J4" s="23"/>
      <c r="K4" s="23"/>
      <c r="L4" s="23"/>
      <c r="M4" s="23"/>
      <c r="N4" s="23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30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4" t="s">
        <v>20</v>
      </c>
      <c r="L13" s="24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4" t="s">
        <v>19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4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4" ht="54.6" customHeight="1" x14ac:dyDescent="0.25">
      <c r="A18" s="28" t="s">
        <v>14</v>
      </c>
      <c r="B18" s="29"/>
      <c r="C18" s="30"/>
      <c r="D18" s="29"/>
      <c r="E18" s="10" t="s">
        <v>51</v>
      </c>
      <c r="F18" s="10" t="s">
        <v>52</v>
      </c>
      <c r="G18" s="10" t="s">
        <v>54</v>
      </c>
      <c r="H18" s="10"/>
      <c r="I18" s="11"/>
      <c r="J18" s="12"/>
      <c r="K18" s="12"/>
      <c r="L18" s="12"/>
      <c r="M18" s="12"/>
      <c r="N18" s="11"/>
    </row>
    <row r="19" spans="1:14" ht="30" customHeight="1" x14ac:dyDescent="0.25">
      <c r="A19" s="33" t="s">
        <v>0</v>
      </c>
      <c r="B19" s="33" t="s">
        <v>1</v>
      </c>
      <c r="C19" s="33" t="s">
        <v>2</v>
      </c>
      <c r="D19" s="33"/>
      <c r="E19" s="11" t="s">
        <v>5</v>
      </c>
      <c r="F19" s="11" t="s">
        <v>7</v>
      </c>
      <c r="G19" s="11" t="s">
        <v>8</v>
      </c>
      <c r="H19" s="11" t="s">
        <v>22</v>
      </c>
      <c r="I19" s="31" t="s">
        <v>15</v>
      </c>
      <c r="J19" s="33" t="s">
        <v>11</v>
      </c>
      <c r="K19" s="33" t="s">
        <v>12</v>
      </c>
      <c r="L19" s="33" t="s">
        <v>13</v>
      </c>
      <c r="M19" s="33" t="s">
        <v>9</v>
      </c>
      <c r="N19" s="27" t="s">
        <v>10</v>
      </c>
    </row>
    <row r="20" spans="1:14" ht="30" x14ac:dyDescent="0.25">
      <c r="A20" s="34"/>
      <c r="B20" s="34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2"/>
      <c r="J20" s="33"/>
      <c r="K20" s="33"/>
      <c r="L20" s="33"/>
      <c r="M20" s="33"/>
      <c r="N20" s="27"/>
    </row>
    <row r="21" spans="1:14" ht="30" x14ac:dyDescent="0.25">
      <c r="A21" s="17">
        <v>1</v>
      </c>
      <c r="B21" s="20" t="s">
        <v>31</v>
      </c>
      <c r="C21" s="22" t="s">
        <v>29</v>
      </c>
      <c r="D21" s="22">
        <v>10</v>
      </c>
      <c r="E21" s="14">
        <v>380</v>
      </c>
      <c r="F21" s="11">
        <v>320</v>
      </c>
      <c r="G21" s="11">
        <v>361.2</v>
      </c>
      <c r="H21" s="11"/>
      <c r="I21" s="11">
        <f t="shared" ref="I21:I34" si="0">AVERAGE(E21:H21)</f>
        <v>353.73333333333335</v>
      </c>
      <c r="J21" s="12">
        <f xml:space="preserve"> COUNT(E21:G21)</f>
        <v>3</v>
      </c>
      <c r="K21" s="12">
        <f t="shared" ref="K21:K34" si="1">STDEV(E21:H21)</f>
        <v>30.688977391456582</v>
      </c>
      <c r="L21" s="12">
        <f t="shared" ref="L21:L34" si="2">K21/I21*100</f>
        <v>8.6757380488475082</v>
      </c>
      <c r="M21" s="12" t="str">
        <f t="shared" ref="M21:M34" si="3">IF(L21&lt;33,"ОДНОРОДНЫЕ","НЕОДНОРОДНЫЕ")</f>
        <v>ОДНОРОДНЫЕ</v>
      </c>
      <c r="N21" s="11">
        <f t="shared" ref="N21:N34" si="4">D21*I21</f>
        <v>3537.3333333333335</v>
      </c>
    </row>
    <row r="22" spans="1:14" ht="45" x14ac:dyDescent="0.25">
      <c r="A22" s="17">
        <v>2</v>
      </c>
      <c r="B22" s="20" t="s">
        <v>32</v>
      </c>
      <c r="C22" s="22" t="s">
        <v>29</v>
      </c>
      <c r="D22" s="22">
        <v>50</v>
      </c>
      <c r="E22" s="14">
        <v>560</v>
      </c>
      <c r="F22" s="11">
        <v>580</v>
      </c>
      <c r="G22" s="11">
        <v>599.5</v>
      </c>
      <c r="H22" s="11"/>
      <c r="I22" s="11">
        <f t="shared" si="0"/>
        <v>579.83333333333337</v>
      </c>
      <c r="J22" s="12">
        <f t="shared" ref="J22:J40" si="5" xml:space="preserve"> COUNT(E22:G22)</f>
        <v>3</v>
      </c>
      <c r="K22" s="12">
        <f t="shared" si="1"/>
        <v>19.750527419118036</v>
      </c>
      <c r="L22" s="12">
        <f t="shared" si="2"/>
        <v>3.4062421533402762</v>
      </c>
      <c r="M22" s="12" t="str">
        <f t="shared" si="3"/>
        <v>ОДНОРОДНЫЕ</v>
      </c>
      <c r="N22" s="11">
        <f t="shared" si="4"/>
        <v>28991.666666666668</v>
      </c>
    </row>
    <row r="23" spans="1:14" ht="30" x14ac:dyDescent="0.25">
      <c r="A23" s="17">
        <v>3</v>
      </c>
      <c r="B23" s="20" t="s">
        <v>33</v>
      </c>
      <c r="C23" s="22" t="s">
        <v>29</v>
      </c>
      <c r="D23" s="22">
        <v>10</v>
      </c>
      <c r="E23" s="14">
        <v>460</v>
      </c>
      <c r="F23" s="11">
        <v>680</v>
      </c>
      <c r="G23" s="11">
        <v>481.9</v>
      </c>
      <c r="H23" s="11"/>
      <c r="I23" s="11">
        <f t="shared" si="0"/>
        <v>540.63333333333333</v>
      </c>
      <c r="J23" s="12">
        <f t="shared" si="5"/>
        <v>3</v>
      </c>
      <c r="K23" s="12">
        <f t="shared" si="1"/>
        <v>121.19077247601507</v>
      </c>
      <c r="L23" s="12">
        <f t="shared" si="2"/>
        <v>22.416444751713744</v>
      </c>
      <c r="M23" s="12" t="str">
        <f t="shared" si="3"/>
        <v>ОДНОРОДНЫЕ</v>
      </c>
      <c r="N23" s="11">
        <f t="shared" si="4"/>
        <v>5406.333333333333</v>
      </c>
    </row>
    <row r="24" spans="1:14" ht="30" x14ac:dyDescent="0.25">
      <c r="A24" s="17">
        <v>4</v>
      </c>
      <c r="B24" s="20" t="s">
        <v>34</v>
      </c>
      <c r="C24" s="22" t="s">
        <v>29</v>
      </c>
      <c r="D24" s="22">
        <v>3</v>
      </c>
      <c r="E24" s="14">
        <v>4700</v>
      </c>
      <c r="F24" s="11">
        <v>5200</v>
      </c>
      <c r="G24" s="11">
        <v>4899.6000000000004</v>
      </c>
      <c r="H24" s="11"/>
      <c r="I24" s="11">
        <f t="shared" si="0"/>
        <v>4933.2</v>
      </c>
      <c r="J24" s="12">
        <f t="shared" si="5"/>
        <v>3</v>
      </c>
      <c r="K24" s="12">
        <f t="shared" si="1"/>
        <v>251.68774304681583</v>
      </c>
      <c r="L24" s="12">
        <f t="shared" si="2"/>
        <v>5.1019164649074806</v>
      </c>
      <c r="M24" s="12" t="str">
        <f t="shared" si="3"/>
        <v>ОДНОРОДНЫЕ</v>
      </c>
      <c r="N24" s="11">
        <f t="shared" si="4"/>
        <v>14799.599999999999</v>
      </c>
    </row>
    <row r="25" spans="1:14" ht="30" x14ac:dyDescent="0.25">
      <c r="A25" s="17">
        <v>5</v>
      </c>
      <c r="B25" s="20" t="s">
        <v>35</v>
      </c>
      <c r="C25" s="22" t="s">
        <v>29</v>
      </c>
      <c r="D25" s="22">
        <v>5</v>
      </c>
      <c r="E25" s="14">
        <v>1020</v>
      </c>
      <c r="F25" s="11">
        <v>1100</v>
      </c>
      <c r="G25" s="11">
        <v>1150.2</v>
      </c>
      <c r="H25" s="11"/>
      <c r="I25" s="11">
        <f t="shared" si="0"/>
        <v>1090.0666666666666</v>
      </c>
      <c r="J25" s="12">
        <f t="shared" si="5"/>
        <v>3</v>
      </c>
      <c r="K25" s="12">
        <f t="shared" si="1"/>
        <v>65.665922161600193</v>
      </c>
      <c r="L25" s="12">
        <f t="shared" si="2"/>
        <v>6.0240280865023728</v>
      </c>
      <c r="M25" s="12" t="str">
        <f t="shared" si="3"/>
        <v>ОДНОРОДНЫЕ</v>
      </c>
      <c r="N25" s="11">
        <f t="shared" si="4"/>
        <v>5450.333333333333</v>
      </c>
    </row>
    <row r="26" spans="1:14" ht="30" x14ac:dyDescent="0.25">
      <c r="A26" s="17">
        <v>6</v>
      </c>
      <c r="B26" s="20" t="s">
        <v>36</v>
      </c>
      <c r="C26" s="22" t="s">
        <v>29</v>
      </c>
      <c r="D26" s="22">
        <v>4</v>
      </c>
      <c r="E26" s="14">
        <v>7850</v>
      </c>
      <c r="F26" s="11">
        <v>7500</v>
      </c>
      <c r="G26" s="11">
        <v>7651.7</v>
      </c>
      <c r="H26" s="11"/>
      <c r="I26" s="11">
        <f t="shared" si="0"/>
        <v>7667.2333333333336</v>
      </c>
      <c r="J26" s="12">
        <f t="shared" si="5"/>
        <v>3</v>
      </c>
      <c r="K26" s="12">
        <f t="shared" si="1"/>
        <v>175.516276548169</v>
      </c>
      <c r="L26" s="12">
        <f t="shared" si="2"/>
        <v>2.2891735378015841</v>
      </c>
      <c r="M26" s="12" t="str">
        <f t="shared" si="3"/>
        <v>ОДНОРОДНЫЕ</v>
      </c>
      <c r="N26" s="11">
        <f t="shared" si="4"/>
        <v>30668.933333333334</v>
      </c>
    </row>
    <row r="27" spans="1:14" ht="30" x14ac:dyDescent="0.25">
      <c r="A27" s="17">
        <v>7</v>
      </c>
      <c r="B27" s="20" t="s">
        <v>37</v>
      </c>
      <c r="C27" s="22" t="s">
        <v>29</v>
      </c>
      <c r="D27" s="22">
        <v>5</v>
      </c>
      <c r="E27" s="14">
        <v>5320</v>
      </c>
      <c r="F27" s="11">
        <v>5500</v>
      </c>
      <c r="G27" s="11">
        <v>5568</v>
      </c>
      <c r="H27" s="11"/>
      <c r="I27" s="11">
        <f t="shared" si="0"/>
        <v>5462.666666666667</v>
      </c>
      <c r="J27" s="12">
        <f t="shared" si="5"/>
        <v>3</v>
      </c>
      <c r="K27" s="12">
        <f t="shared" si="1"/>
        <v>128.14575035221938</v>
      </c>
      <c r="L27" s="12">
        <f t="shared" si="2"/>
        <v>2.34584605233499</v>
      </c>
      <c r="M27" s="12" t="str">
        <f t="shared" si="3"/>
        <v>ОДНОРОДНЫЕ</v>
      </c>
      <c r="N27" s="11">
        <f t="shared" si="4"/>
        <v>27313.333333333336</v>
      </c>
    </row>
    <row r="28" spans="1:14" ht="75" x14ac:dyDescent="0.25">
      <c r="A28" s="17">
        <v>8</v>
      </c>
      <c r="B28" s="20" t="s">
        <v>38</v>
      </c>
      <c r="C28" s="22" t="s">
        <v>29</v>
      </c>
      <c r="D28" s="22">
        <v>5</v>
      </c>
      <c r="E28" s="14">
        <v>4750</v>
      </c>
      <c r="F28" s="11">
        <v>4300</v>
      </c>
      <c r="G28" s="11">
        <v>4821.7</v>
      </c>
      <c r="H28" s="11"/>
      <c r="I28" s="11">
        <f t="shared" si="0"/>
        <v>4623.9000000000005</v>
      </c>
      <c r="J28" s="12">
        <f t="shared" si="5"/>
        <v>3</v>
      </c>
      <c r="K28" s="12">
        <f t="shared" si="1"/>
        <v>282.78725218793005</v>
      </c>
      <c r="L28" s="12">
        <f t="shared" si="2"/>
        <v>6.1157735285782566</v>
      </c>
      <c r="M28" s="12" t="str">
        <f t="shared" si="3"/>
        <v>ОДНОРОДНЫЕ</v>
      </c>
      <c r="N28" s="11">
        <f t="shared" si="4"/>
        <v>23119.500000000004</v>
      </c>
    </row>
    <row r="29" spans="1:14" ht="45" x14ac:dyDescent="0.25">
      <c r="A29" s="17">
        <v>9</v>
      </c>
      <c r="B29" s="20" t="s">
        <v>39</v>
      </c>
      <c r="C29" s="22" t="s">
        <v>29</v>
      </c>
      <c r="D29" s="22">
        <v>1</v>
      </c>
      <c r="E29" s="14">
        <v>7650</v>
      </c>
      <c r="F29" s="11">
        <v>7400</v>
      </c>
      <c r="G29" s="11">
        <v>7361</v>
      </c>
      <c r="H29" s="11"/>
      <c r="I29" s="11">
        <f t="shared" si="0"/>
        <v>7470.333333333333</v>
      </c>
      <c r="J29" s="12">
        <f t="shared" si="5"/>
        <v>3</v>
      </c>
      <c r="K29" s="12">
        <f t="shared" si="1"/>
        <v>156.81305217785072</v>
      </c>
      <c r="L29" s="12">
        <f t="shared" si="2"/>
        <v>2.0991439763221282</v>
      </c>
      <c r="M29" s="12" t="str">
        <f t="shared" si="3"/>
        <v>ОДНОРОДНЫЕ</v>
      </c>
      <c r="N29" s="11">
        <f t="shared" si="4"/>
        <v>7470.333333333333</v>
      </c>
    </row>
    <row r="30" spans="1:14" ht="45" x14ac:dyDescent="0.25">
      <c r="A30" s="17">
        <v>10</v>
      </c>
      <c r="B30" s="20" t="s">
        <v>40</v>
      </c>
      <c r="C30" s="22" t="s">
        <v>29</v>
      </c>
      <c r="D30" s="22">
        <v>1</v>
      </c>
      <c r="E30" s="14">
        <v>7780</v>
      </c>
      <c r="F30" s="11">
        <v>7800</v>
      </c>
      <c r="G30" s="11">
        <v>7827.5</v>
      </c>
      <c r="H30" s="11"/>
      <c r="I30" s="11">
        <f t="shared" si="0"/>
        <v>7802.5</v>
      </c>
      <c r="J30" s="12">
        <f t="shared" si="5"/>
        <v>3</v>
      </c>
      <c r="K30" s="12">
        <f t="shared" si="1"/>
        <v>23.848480035423641</v>
      </c>
      <c r="L30" s="12">
        <f t="shared" si="2"/>
        <v>0.30565177873019728</v>
      </c>
      <c r="M30" s="12" t="str">
        <f t="shared" si="3"/>
        <v>ОДНОРОДНЫЕ</v>
      </c>
      <c r="N30" s="11">
        <f t="shared" si="4"/>
        <v>7802.5</v>
      </c>
    </row>
    <row r="31" spans="1:14" ht="45" x14ac:dyDescent="0.25">
      <c r="A31" s="17">
        <v>11</v>
      </c>
      <c r="B31" s="20" t="s">
        <v>41</v>
      </c>
      <c r="C31" s="22" t="s">
        <v>29</v>
      </c>
      <c r="D31" s="22">
        <v>10</v>
      </c>
      <c r="E31" s="14">
        <v>300</v>
      </c>
      <c r="F31" s="11">
        <v>350</v>
      </c>
      <c r="G31" s="11">
        <v>298</v>
      </c>
      <c r="H31" s="11"/>
      <c r="I31" s="11">
        <f t="shared" si="0"/>
        <v>316</v>
      </c>
      <c r="J31" s="12">
        <f t="shared" si="5"/>
        <v>3</v>
      </c>
      <c r="K31" s="12">
        <f t="shared" si="1"/>
        <v>29.461839725312469</v>
      </c>
      <c r="L31" s="12">
        <f t="shared" si="2"/>
        <v>9.3233670016811612</v>
      </c>
      <c r="M31" s="12" t="str">
        <f t="shared" si="3"/>
        <v>ОДНОРОДНЫЕ</v>
      </c>
      <c r="N31" s="11">
        <f t="shared" si="4"/>
        <v>3160</v>
      </c>
    </row>
    <row r="32" spans="1:14" ht="45" x14ac:dyDescent="0.25">
      <c r="A32" s="17">
        <v>12</v>
      </c>
      <c r="B32" s="20" t="s">
        <v>42</v>
      </c>
      <c r="C32" s="22" t="s">
        <v>29</v>
      </c>
      <c r="D32" s="22">
        <v>5</v>
      </c>
      <c r="E32" s="14">
        <v>520</v>
      </c>
      <c r="F32" s="11">
        <v>604</v>
      </c>
      <c r="G32" s="11">
        <v>499.5</v>
      </c>
      <c r="H32" s="11"/>
      <c r="I32" s="11">
        <f t="shared" si="0"/>
        <v>541.16666666666663</v>
      </c>
      <c r="J32" s="12">
        <f t="shared" si="5"/>
        <v>3</v>
      </c>
      <c r="K32" s="12">
        <f t="shared" si="1"/>
        <v>55.372225287894409</v>
      </c>
      <c r="L32" s="12">
        <f t="shared" si="2"/>
        <v>10.232009600473251</v>
      </c>
      <c r="M32" s="12" t="str">
        <f t="shared" si="3"/>
        <v>ОДНОРОДНЫЕ</v>
      </c>
      <c r="N32" s="11">
        <f t="shared" si="4"/>
        <v>2705.833333333333</v>
      </c>
    </row>
    <row r="33" spans="1:16" ht="30" x14ac:dyDescent="0.25">
      <c r="A33" s="17">
        <v>13</v>
      </c>
      <c r="B33" s="20" t="s">
        <v>43</v>
      </c>
      <c r="C33" s="22" t="s">
        <v>29</v>
      </c>
      <c r="D33" s="22">
        <v>10</v>
      </c>
      <c r="E33" s="14">
        <v>1480</v>
      </c>
      <c r="F33" s="11">
        <v>1580</v>
      </c>
      <c r="G33" s="11">
        <v>1610.8</v>
      </c>
      <c r="H33" s="11"/>
      <c r="I33" s="11">
        <f t="shared" si="0"/>
        <v>1556.9333333333334</v>
      </c>
      <c r="J33" s="12">
        <f t="shared" si="5"/>
        <v>3</v>
      </c>
      <c r="K33" s="12">
        <f t="shared" si="1"/>
        <v>68.382843852338667</v>
      </c>
      <c r="L33" s="12">
        <f t="shared" si="2"/>
        <v>4.3921497721378779</v>
      </c>
      <c r="M33" s="12" t="str">
        <f t="shared" si="3"/>
        <v>ОДНОРОДНЫЕ</v>
      </c>
      <c r="N33" s="11">
        <f t="shared" si="4"/>
        <v>15569.333333333334</v>
      </c>
    </row>
    <row r="34" spans="1:16" ht="30" x14ac:dyDescent="0.25">
      <c r="A34" s="17">
        <v>14</v>
      </c>
      <c r="B34" s="20" t="s">
        <v>44</v>
      </c>
      <c r="C34" s="22" t="s">
        <v>29</v>
      </c>
      <c r="D34" s="22">
        <v>3</v>
      </c>
      <c r="E34" s="14">
        <v>650</v>
      </c>
      <c r="F34" s="11">
        <v>619</v>
      </c>
      <c r="G34" s="11">
        <v>680.5</v>
      </c>
      <c r="H34" s="11"/>
      <c r="I34" s="11">
        <f t="shared" si="0"/>
        <v>649.83333333333337</v>
      </c>
      <c r="J34" s="12">
        <f t="shared" si="5"/>
        <v>3</v>
      </c>
      <c r="K34" s="12">
        <f t="shared" si="1"/>
        <v>30.750338751521635</v>
      </c>
      <c r="L34" s="12">
        <f t="shared" si="2"/>
        <v>4.7320346886157942</v>
      </c>
      <c r="M34" s="12" t="str">
        <f t="shared" si="3"/>
        <v>ОДНОРОДНЫЕ</v>
      </c>
      <c r="N34" s="11">
        <f t="shared" si="4"/>
        <v>1949.5</v>
      </c>
    </row>
    <row r="35" spans="1:16" ht="45" x14ac:dyDescent="0.25">
      <c r="A35" s="17">
        <v>15</v>
      </c>
      <c r="B35" s="20" t="s">
        <v>45</v>
      </c>
      <c r="C35" s="22" t="s">
        <v>29</v>
      </c>
      <c r="D35" s="22">
        <v>5</v>
      </c>
      <c r="E35" s="14">
        <v>3300</v>
      </c>
      <c r="F35" s="11">
        <v>3000</v>
      </c>
      <c r="G35" s="11">
        <v>3150.2</v>
      </c>
      <c r="H35" s="11"/>
      <c r="I35" s="11">
        <f>AVERAGE(E35:H35)</f>
        <v>3150.0666666666671</v>
      </c>
      <c r="J35" s="12">
        <f t="shared" si="5"/>
        <v>3</v>
      </c>
      <c r="K35" s="12">
        <f>STDEV(E35:H35)</f>
        <v>150.00004444443786</v>
      </c>
      <c r="L35" s="12">
        <f t="shared" ref="L35" si="6">K35/I35*100</f>
        <v>4.7618053938891611</v>
      </c>
      <c r="M35" s="12" t="str">
        <f t="shared" ref="M35" si="7">IF(L35&lt;33,"ОДНОРОДНЫЕ","НЕОДНОРОДНЫЕ")</f>
        <v>ОДНОРОДНЫЕ</v>
      </c>
      <c r="N35" s="11">
        <f>D35*I35</f>
        <v>15750.333333333336</v>
      </c>
    </row>
    <row r="36" spans="1:16" ht="45" x14ac:dyDescent="0.25">
      <c r="A36" s="17">
        <v>16</v>
      </c>
      <c r="B36" s="20" t="s">
        <v>46</v>
      </c>
      <c r="C36" s="22" t="s">
        <v>29</v>
      </c>
      <c r="D36" s="22">
        <v>2</v>
      </c>
      <c r="E36" s="14">
        <v>4800</v>
      </c>
      <c r="F36" s="11">
        <v>4250</v>
      </c>
      <c r="G36" s="11">
        <v>4651.5</v>
      </c>
      <c r="H36" s="11"/>
      <c r="I36" s="11">
        <f t="shared" ref="I36:I37" si="8">AVERAGE(E36:H36)</f>
        <v>4567.166666666667</v>
      </c>
      <c r="J36" s="12">
        <f t="shared" si="5"/>
        <v>3</v>
      </c>
      <c r="K36" s="12">
        <f t="shared" ref="K36:K37" si="9">STDEV(E36:H36)</f>
        <v>284.53309707893976</v>
      </c>
      <c r="L36" s="12">
        <f t="shared" ref="L36:L37" si="10">K36/I36*100</f>
        <v>6.2299696473876525</v>
      </c>
      <c r="M36" s="12" t="str">
        <f t="shared" ref="M36:M37" si="11">IF(L36&lt;33,"ОДНОРОДНЫЕ","НЕОДНОРОДНЫЕ")</f>
        <v>ОДНОРОДНЫЕ</v>
      </c>
      <c r="N36" s="11">
        <f t="shared" ref="N36:N37" si="12">D36*I36</f>
        <v>9134.3333333333339</v>
      </c>
    </row>
    <row r="37" spans="1:16" ht="45" x14ac:dyDescent="0.25">
      <c r="A37" s="17">
        <v>17</v>
      </c>
      <c r="B37" s="20" t="s">
        <v>47</v>
      </c>
      <c r="C37" s="22" t="s">
        <v>29</v>
      </c>
      <c r="D37" s="22">
        <v>20</v>
      </c>
      <c r="E37" s="14">
        <v>2050</v>
      </c>
      <c r="F37" s="11">
        <v>1870</v>
      </c>
      <c r="G37" s="11">
        <v>1787</v>
      </c>
      <c r="H37" s="11"/>
      <c r="I37" s="11">
        <f t="shared" si="8"/>
        <v>1902.3333333333333</v>
      </c>
      <c r="J37" s="12">
        <f t="shared" si="5"/>
        <v>3</v>
      </c>
      <c r="K37" s="12">
        <f t="shared" si="9"/>
        <v>134.44825522606581</v>
      </c>
      <c r="L37" s="12">
        <f t="shared" si="10"/>
        <v>7.0675445186297079</v>
      </c>
      <c r="M37" s="12" t="str">
        <f t="shared" si="11"/>
        <v>ОДНОРОДНЫЕ</v>
      </c>
      <c r="N37" s="11">
        <f t="shared" si="12"/>
        <v>38046.666666666664</v>
      </c>
    </row>
    <row r="38" spans="1:16" ht="45" x14ac:dyDescent="0.25">
      <c r="A38" s="17">
        <v>18</v>
      </c>
      <c r="B38" s="20" t="s">
        <v>48</v>
      </c>
      <c r="C38" s="22" t="s">
        <v>29</v>
      </c>
      <c r="D38" s="22">
        <v>2</v>
      </c>
      <c r="E38" s="14">
        <v>5150</v>
      </c>
      <c r="F38" s="11">
        <v>4850</v>
      </c>
      <c r="G38" s="11">
        <v>5121.3</v>
      </c>
      <c r="H38" s="11"/>
      <c r="I38" s="11">
        <f t="shared" ref="I38:I40" si="13">AVERAGE(E38:H38)</f>
        <v>5040.4333333333334</v>
      </c>
      <c r="J38" s="12">
        <f t="shared" si="5"/>
        <v>3</v>
      </c>
      <c r="K38" s="12">
        <f t="shared" ref="K38:K40" si="14">STDEV(E38:H38)</f>
        <v>165.54323705102951</v>
      </c>
      <c r="L38" s="12">
        <f t="shared" ref="L38:L40" si="15">K38/I38*100</f>
        <v>3.2843056559494785</v>
      </c>
      <c r="M38" s="12" t="str">
        <f t="shared" ref="M38:M40" si="16">IF(L38&lt;33,"ОДНОРОДНЫЕ","НЕОДНОРОДНЫЕ")</f>
        <v>ОДНОРОДНЫЕ</v>
      </c>
      <c r="N38" s="11">
        <f t="shared" ref="N38:N40" si="17">D38*I38</f>
        <v>10080.866666666667</v>
      </c>
    </row>
    <row r="39" spans="1:16" ht="45" x14ac:dyDescent="0.25">
      <c r="A39" s="17">
        <v>19</v>
      </c>
      <c r="B39" s="20" t="s">
        <v>49</v>
      </c>
      <c r="C39" s="22" t="s">
        <v>29</v>
      </c>
      <c r="D39" s="22">
        <v>1</v>
      </c>
      <c r="E39" s="14">
        <v>12000</v>
      </c>
      <c r="F39" s="11">
        <v>12375</v>
      </c>
      <c r="G39" s="11">
        <v>11880.6</v>
      </c>
      <c r="H39" s="11"/>
      <c r="I39" s="11">
        <f t="shared" si="13"/>
        <v>12085.199999999999</v>
      </c>
      <c r="J39" s="12">
        <f t="shared" si="5"/>
        <v>3</v>
      </c>
      <c r="K39" s="12">
        <f t="shared" si="14"/>
        <v>257.97697571682619</v>
      </c>
      <c r="L39" s="12">
        <f t="shared" si="15"/>
        <v>2.1346521010560537</v>
      </c>
      <c r="M39" s="12" t="str">
        <f t="shared" si="16"/>
        <v>ОДНОРОДНЫЕ</v>
      </c>
      <c r="N39" s="11">
        <f t="shared" si="17"/>
        <v>12085.199999999999</v>
      </c>
    </row>
    <row r="40" spans="1:16" ht="45" x14ac:dyDescent="0.25">
      <c r="A40" s="17">
        <v>20</v>
      </c>
      <c r="B40" s="20" t="s">
        <v>50</v>
      </c>
      <c r="C40" s="22" t="s">
        <v>29</v>
      </c>
      <c r="D40" s="22">
        <v>2</v>
      </c>
      <c r="E40" s="14">
        <v>7000</v>
      </c>
      <c r="F40" s="11">
        <v>7700</v>
      </c>
      <c r="G40" s="11">
        <v>6926.9</v>
      </c>
      <c r="H40" s="11"/>
      <c r="I40" s="11">
        <f t="shared" si="13"/>
        <v>7208.9666666666672</v>
      </c>
      <c r="J40" s="12">
        <f t="shared" si="5"/>
        <v>3</v>
      </c>
      <c r="K40" s="12">
        <f t="shared" si="14"/>
        <v>426.81518639023784</v>
      </c>
      <c r="L40" s="12">
        <f t="shared" si="15"/>
        <v>5.9206153409444413</v>
      </c>
      <c r="M40" s="12" t="str">
        <f t="shared" si="16"/>
        <v>ОДНОРОДНЫЕ</v>
      </c>
      <c r="N40" s="11">
        <f t="shared" si="17"/>
        <v>14417.933333333334</v>
      </c>
    </row>
    <row r="41" spans="1:16" x14ac:dyDescent="0.25">
      <c r="A41" s="13"/>
      <c r="B41" s="18"/>
      <c r="C41" s="19"/>
      <c r="D41" s="21"/>
      <c r="E41" s="11">
        <f>SUMPRODUCT($D$21:$D$40,E21:E40)</f>
        <v>278530</v>
      </c>
      <c r="F41" s="16">
        <f>SUMPRODUCT($D$21:$D$40,F21:F40)</f>
        <v>276852</v>
      </c>
      <c r="G41" s="16">
        <f>SUMPRODUCT($D$21:$D$40,G21:G40)</f>
        <v>276997.59999999998</v>
      </c>
      <c r="H41" s="16">
        <f t="shared" ref="H41" si="18">SUMPRODUCT($D$21:$D$40,H21:H40)</f>
        <v>0</v>
      </c>
      <c r="I41" s="11"/>
      <c r="J41" s="12"/>
      <c r="K41" s="12"/>
      <c r="L41" s="12"/>
      <c r="M41" s="12"/>
      <c r="N41" s="15">
        <f>SUM(N21:N40)</f>
        <v>277459.86666666676</v>
      </c>
    </row>
    <row r="42" spans="1:16" x14ac:dyDescent="0.25">
      <c r="A42" s="7"/>
      <c r="B42" s="7"/>
      <c r="C42" s="7"/>
      <c r="D42" s="7"/>
      <c r="E42" s="3"/>
      <c r="F42" s="3"/>
      <c r="G42" s="3"/>
      <c r="H42" s="3"/>
      <c r="I42" s="3"/>
      <c r="J42" s="7"/>
      <c r="K42" s="7"/>
      <c r="L42" s="7"/>
      <c r="M42" s="7"/>
      <c r="N42" s="3"/>
    </row>
    <row r="43" spans="1:16" s="7" customFormat="1" ht="33.6" customHeight="1" x14ac:dyDescent="0.25">
      <c r="A43" s="25" t="s">
        <v>24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6" s="7" customFormat="1" ht="33.6" customHeight="1" x14ac:dyDescent="0.25">
      <c r="A44" s="26" t="s">
        <v>23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6" s="7" customFormat="1" ht="15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s="7" customFormat="1" ht="31.9" customHeight="1" x14ac:dyDescent="0.25">
      <c r="A46" s="35" t="s">
        <v>53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9"/>
      <c r="P46" s="9"/>
    </row>
  </sheetData>
  <mergeCells count="18">
    <mergeCell ref="A46:N46"/>
    <mergeCell ref="A45:N45"/>
    <mergeCell ref="I4:N4"/>
    <mergeCell ref="K13:L13"/>
    <mergeCell ref="B15:M15"/>
    <mergeCell ref="A43:N43"/>
    <mergeCell ref="A44:N44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  <mergeCell ref="C19:D19"/>
  </mergeCells>
  <conditionalFormatting sqref="M21:M41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41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2022-12-26T08:05:07Z</dcterms:modified>
</cp:coreProperties>
</file>